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455" activeTab="3"/>
  </bookViews>
  <sheets>
    <sheet name="計算表" sheetId="1" r:id="rId1"/>
    <sheet name="領収証(計算式入り)" sheetId="2" r:id="rId2"/>
    <sheet name="領収証(計算例)" sheetId="3" r:id="rId3"/>
    <sheet name="領収証(原紙)" sheetId="4" r:id="rId4"/>
    <sheet name="基本率" sheetId="5" r:id="rId5"/>
  </sheets>
  <definedNames>
    <definedName name="_xlnm.Print_Area" localSheetId="0">'計算表'!$A$1:$G$42</definedName>
    <definedName name="_xlnm.Print_Area" localSheetId="1">'領収証(計算式入り)'!$A$2:$I$21</definedName>
  </definedNames>
  <calcPr fullCalcOnLoad="1"/>
</workbook>
</file>

<file path=xl/sharedStrings.xml><?xml version="1.0" encoding="utf-8"?>
<sst xmlns="http://schemas.openxmlformats.org/spreadsheetml/2006/main" count="177" uniqueCount="102">
  <si>
    <t>↓ここを入力</t>
  </si>
  <si>
    <t>⑥消費税額</t>
  </si>
  <si>
    <t>領  収  証</t>
  </si>
  <si>
    <t xml:space="preserve">       　　年 　　   月　　   日</t>
  </si>
  <si>
    <t xml:space="preserve"> エフコープ生活協同組合</t>
  </si>
  <si>
    <t>但し、内源泉所得税</t>
  </si>
  <si>
    <t>講師料</t>
  </si>
  <si>
    <t>差引受取額</t>
  </si>
  <si>
    <t>として上記正に領収いたしました</t>
  </si>
  <si>
    <t>住所：〒</t>
  </si>
  <si>
    <t>内訳</t>
  </si>
  <si>
    <t>税抜金額：</t>
  </si>
  <si>
    <t>氏名</t>
  </si>
  <si>
    <t>印</t>
  </si>
  <si>
    <t>★</t>
  </si>
  <si>
    <t>①講師料</t>
  </si>
  <si>
    <t>①講師料</t>
  </si>
  <si>
    <t>③差引受取額</t>
  </si>
  <si>
    <t>④総支払額</t>
  </si>
  <si>
    <t>⑤源泉所得税</t>
  </si>
  <si>
    <t>⑦税抜金額</t>
  </si>
  <si>
    <t>3,000＋500＝</t>
  </si>
  <si>
    <t>①</t>
  </si>
  <si>
    <t>②</t>
  </si>
  <si>
    <t>③</t>
  </si>
  <si>
    <t>④</t>
  </si>
  <si>
    <t>⑤</t>
  </si>
  <si>
    <t>⑥</t>
  </si>
  <si>
    <t>⑦</t>
  </si>
  <si>
    <t>①＋②</t>
  </si>
  <si>
    <t>④－③</t>
  </si>
  <si>
    <t>④－⑥</t>
  </si>
  <si>
    <t>③差引受取額</t>
  </si>
  <si>
    <t>④★</t>
  </si>
  <si>
    <t>但し、内⑤源泉所得税</t>
  </si>
  <si>
    <t>④領収証の金額
（総支払金額）</t>
  </si>
  <si>
    <t>⑦税抜金額
（課税対象額）</t>
  </si>
  <si>
    <t>￥　　　　-</t>
  </si>
  <si>
    <t>但し、内源泉所得税</t>
  </si>
  <si>
    <t>講師料</t>
  </si>
  <si>
    <t>【例】講師料3,000円、交通費500円</t>
  </si>
  <si>
    <t>差引受取額</t>
  </si>
  <si>
    <t>③差引受取額
（講師に支払った金額）</t>
  </si>
  <si>
    <t>＜※計算する際は、1円未満は切り捨てです＞</t>
  </si>
  <si>
    <t>＋　 ②</t>
  </si>
  <si>
    <t>＝</t>
  </si>
  <si>
    <t>－　 ③</t>
  </si>
  <si>
    <t>－　 ⑥</t>
  </si>
  <si>
    <t>【計算シート】</t>
  </si>
  <si>
    <t>【参考】講師料のみの支払いの場合は下記をご参照ください。</t>
  </si>
  <si>
    <t>●●学習会講師料（交通費含む）</t>
  </si>
  <si>
    <t>講師料とは別に交通費が発生する場合は、以下の【例】に沿って領収書を作成してください。</t>
  </si>
  <si>
    <t>領  収  証</t>
  </si>
  <si>
    <t>⑤源泉所得税
（源泉徴収金額）
※復興特別所得税を含む</t>
  </si>
  <si>
    <t>税別本体</t>
  </si>
  <si>
    <t>消費税</t>
  </si>
  <si>
    <t>源泉</t>
  </si>
  <si>
    <t>総額</t>
  </si>
  <si>
    <t>￥　　　　　-</t>
  </si>
  <si>
    <t>￥　　,　　　-　</t>
  </si>
  <si>
    <t>②交通費等</t>
  </si>
  <si>
    <t>交通費等</t>
  </si>
  <si>
    <t>②交通費等</t>
  </si>
  <si>
    <t xml:space="preserve"> 支 払 額
（＝講師料）</t>
  </si>
  <si>
    <t>領収証の金額
（総額）</t>
  </si>
  <si>
    <t>源泉所得税</t>
  </si>
  <si>
    <t>税抜金額</t>
  </si>
  <si>
    <t>消費税</t>
  </si>
  <si>
    <t>支払</t>
  </si>
  <si>
    <t>講師に講師料+交通費等を渡した際、領収証の金額は両方の金額に源泉所得税を含んだ金額を記載します。</t>
  </si>
  <si>
    <t>エフ（テーマ）クラブ●●●●●様</t>
  </si>
  <si>
    <t>また、源泉所得税は、事務局処理分として使用した金額に加算して報告してください。</t>
  </si>
  <si>
    <t>　　各項目の金額は「計算表」シートから転記されます。</t>
  </si>
  <si>
    <t>⇒次シート「領収証」に
転記されます</t>
  </si>
  <si>
    <t>←記入してください</t>
  </si>
  <si>
    <r>
      <t>○○学習会(講演会)講師料</t>
    </r>
    <r>
      <rPr>
        <sz val="10"/>
        <color indexed="10"/>
        <rFont val="HG丸ｺﾞｼｯｸM-PRO"/>
        <family val="3"/>
      </rPr>
      <t>（交通費含む）</t>
    </r>
  </si>
  <si>
    <t>【領収証金額の求め方】</t>
  </si>
  <si>
    <t>【領収書ﾌｫｰﾏｯﾄ】※点線に沿って切り取ってご使用ください。但し書き（講演名称等）をお忘れなく。</t>
  </si>
  <si>
    <t>＝  ★</t>
  </si>
  <si>
    <t>①講師料</t>
  </si>
  <si>
    <t>②交通費等</t>
  </si>
  <si>
    <t>⑥消費税等</t>
  </si>
  <si>
    <t>の中に実際の数値を入れて計算してください。</t>
  </si>
  <si>
    <t>エフ（テーマ）クラブ●●●●●様</t>
  </si>
  <si>
    <t>⑥消費税等(10%)</t>
  </si>
  <si>
    <t>消費税等額(10%)</t>
  </si>
  <si>
    <t xml:space="preserve">      20 　　　年 　　   月　　   日</t>
  </si>
  <si>
    <t>3,858－350＝</t>
  </si>
  <si>
    <t>③÷0.9979×1.1</t>
  </si>
  <si>
    <t>3,500÷0.9979×1.1＝</t>
  </si>
  <si>
    <t>3,858-3,500＝</t>
  </si>
  <si>
    <t>÷0.9979×1.1</t>
  </si>
  <si>
    <t>3,500÷0.9979×0.1＝</t>
  </si>
  <si>
    <t>消費税等額(10%)：</t>
  </si>
  <si>
    <t>消費税等額(10%)：</t>
  </si>
  <si>
    <t xml:space="preserve">   （1.1-0.1021）</t>
  </si>
  <si>
    <t>③÷0.9979×0.1</t>
  </si>
  <si>
    <t>0.1</t>
  </si>
  <si>
    <t>÷0.9979×0.1</t>
  </si>
  <si>
    <t>西部ブロック活動委員会様</t>
  </si>
  <si>
    <t>薬膳料理教室の講師料（交通費・材料費含む）</t>
  </si>
  <si>
    <t>2024年 　11月　22日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</si>
</sst>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quot;¥&quot;#,##0\-"/>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00_ "/>
    <numFmt numFmtId="184" formatCode="0.000_ "/>
    <numFmt numFmtId="185" formatCode="0.0000_ "/>
    <numFmt numFmtId="186" formatCode="#,##0.0;[Red]\-#,##0.0"/>
  </numFmts>
  <fonts count="53">
    <font>
      <sz val="10.5"/>
      <color theme="1"/>
      <name val="HG丸ｺﾞｼｯｸM-PRO"/>
      <family val="3"/>
    </font>
    <font>
      <sz val="10.5"/>
      <color indexed="8"/>
      <name val="HG丸ｺﾞｼｯｸM-PRO"/>
      <family val="3"/>
    </font>
    <font>
      <sz val="6"/>
      <name val="HG丸ｺﾞｼｯｸM-PRO"/>
      <family val="3"/>
    </font>
    <font>
      <sz val="10.5"/>
      <color indexed="10"/>
      <name val="HG丸ｺﾞｼｯｸM-PRO"/>
      <family val="3"/>
    </font>
    <font>
      <b/>
      <sz val="10.5"/>
      <color indexed="8"/>
      <name val="HG丸ｺﾞｼｯｸM-PRO"/>
      <family val="3"/>
    </font>
    <font>
      <sz val="9"/>
      <color indexed="8"/>
      <name val="HG丸ｺﾞｼｯｸM-PRO"/>
      <family val="3"/>
    </font>
    <font>
      <sz val="12"/>
      <color indexed="8"/>
      <name val="HG丸ｺﾞｼｯｸM-PRO"/>
      <family val="3"/>
    </font>
    <font>
      <sz val="18"/>
      <color indexed="8"/>
      <name val="HG丸ｺﾞｼｯｸM-PRO"/>
      <family val="3"/>
    </font>
    <font>
      <b/>
      <i/>
      <sz val="12"/>
      <color indexed="8"/>
      <name val="HG丸ｺﾞｼｯｸM-PRO"/>
      <family val="3"/>
    </font>
    <font>
      <sz val="20"/>
      <color indexed="8"/>
      <name val="HG丸ｺﾞｼｯｸM-PRO"/>
      <family val="3"/>
    </font>
    <font>
      <sz val="10"/>
      <color indexed="10"/>
      <name val="HG丸ｺﾞｼｯｸM-PRO"/>
      <family val="3"/>
    </font>
    <font>
      <sz val="10"/>
      <color indexed="8"/>
      <name val="HG丸ｺﾞｼｯｸM-PRO"/>
      <family val="3"/>
    </font>
    <font>
      <sz val="11"/>
      <name val="ＭＳ Ｐゴシック"/>
      <family val="3"/>
    </font>
    <font>
      <sz val="6"/>
      <name val="ＭＳ Ｐゴシック"/>
      <family val="3"/>
    </font>
    <font>
      <sz val="8"/>
      <color indexed="8"/>
      <name val="HG丸ｺﾞｼｯｸM-PRO"/>
      <family val="3"/>
    </font>
    <font>
      <b/>
      <sz val="10"/>
      <color indexed="10"/>
      <name val="HG丸ｺﾞｼｯｸM-PRO"/>
      <family val="3"/>
    </font>
    <font>
      <sz val="9"/>
      <color indexed="10"/>
      <name val="HG丸ｺﾞｼｯｸM-PRO"/>
      <family val="3"/>
    </font>
    <font>
      <sz val="10.5"/>
      <color indexed="9"/>
      <name val="HG丸ｺﾞｼｯｸM-PRO"/>
      <family val="3"/>
    </font>
    <font>
      <b/>
      <sz val="18"/>
      <color indexed="56"/>
      <name val="ＭＳ Ｐゴシック"/>
      <family val="3"/>
    </font>
    <font>
      <b/>
      <sz val="10.5"/>
      <color indexed="9"/>
      <name val="HG丸ｺﾞｼｯｸM-PRO"/>
      <family val="3"/>
    </font>
    <font>
      <sz val="10.5"/>
      <color indexed="60"/>
      <name val="HG丸ｺﾞｼｯｸM-PRO"/>
      <family val="3"/>
    </font>
    <font>
      <sz val="10.5"/>
      <color indexed="52"/>
      <name val="HG丸ｺﾞｼｯｸM-PRO"/>
      <family val="3"/>
    </font>
    <font>
      <sz val="10.5"/>
      <color indexed="20"/>
      <name val="HG丸ｺﾞｼｯｸM-PRO"/>
      <family val="3"/>
    </font>
    <font>
      <b/>
      <sz val="10.5"/>
      <color indexed="52"/>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0.5"/>
      <color indexed="63"/>
      <name val="HG丸ｺﾞｼｯｸM-PRO"/>
      <family val="3"/>
    </font>
    <font>
      <i/>
      <sz val="10.5"/>
      <color indexed="23"/>
      <name val="HG丸ｺﾞｼｯｸM-PRO"/>
      <family val="3"/>
    </font>
    <font>
      <sz val="10.5"/>
      <color indexed="62"/>
      <name val="HG丸ｺﾞｼｯｸM-PRO"/>
      <family val="3"/>
    </font>
    <font>
      <sz val="10.5"/>
      <color indexed="17"/>
      <name val="HG丸ｺﾞｼｯｸM-PRO"/>
      <family val="3"/>
    </font>
    <font>
      <sz val="11"/>
      <color indexed="10"/>
      <name val="ＭＳ Ｐゴシック"/>
      <family val="3"/>
    </font>
    <font>
      <sz val="10"/>
      <color indexed="8"/>
      <name val="ＭＳ 明朝"/>
      <family val="1"/>
    </font>
    <font>
      <sz val="10"/>
      <color indexed="8"/>
      <name val="ＭＳ Ｐゴシック"/>
      <family val="3"/>
    </font>
    <font>
      <b/>
      <sz val="9"/>
      <color indexed="8"/>
      <name val="HG丸ｺﾞｼｯｸM-PRO"/>
      <family val="3"/>
    </font>
    <font>
      <sz val="10.5"/>
      <color theme="0"/>
      <name val="HG丸ｺﾞｼｯｸM-PRO"/>
      <family val="3"/>
    </font>
    <font>
      <b/>
      <sz val="18"/>
      <color theme="3"/>
      <name val="Cambria"/>
      <family val="3"/>
    </font>
    <font>
      <b/>
      <sz val="10.5"/>
      <color theme="0"/>
      <name val="HG丸ｺﾞｼｯｸM-PRO"/>
      <family val="3"/>
    </font>
    <font>
      <sz val="10.5"/>
      <color rgb="FF9C6500"/>
      <name val="HG丸ｺﾞｼｯｸM-PRO"/>
      <family val="3"/>
    </font>
    <font>
      <sz val="10.5"/>
      <color rgb="FFFA7D00"/>
      <name val="HG丸ｺﾞｼｯｸM-PRO"/>
      <family val="3"/>
    </font>
    <font>
      <sz val="10.5"/>
      <color rgb="FF9C0006"/>
      <name val="HG丸ｺﾞｼｯｸM-PRO"/>
      <family val="3"/>
    </font>
    <font>
      <b/>
      <sz val="10.5"/>
      <color rgb="FFFA7D00"/>
      <name val="HG丸ｺﾞｼｯｸM-PRO"/>
      <family val="3"/>
    </font>
    <font>
      <sz val="10.5"/>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0.5"/>
      <color theme="1"/>
      <name val="HG丸ｺﾞｼｯｸM-PRO"/>
      <family val="3"/>
    </font>
    <font>
      <b/>
      <sz val="10.5"/>
      <color rgb="FF3F3F3F"/>
      <name val="HG丸ｺﾞｼｯｸM-PRO"/>
      <family val="3"/>
    </font>
    <font>
      <i/>
      <sz val="10.5"/>
      <color rgb="FF7F7F7F"/>
      <name val="HG丸ｺﾞｼｯｸM-PRO"/>
      <family val="3"/>
    </font>
    <font>
      <sz val="10.5"/>
      <color rgb="FF3F3F76"/>
      <name val="HG丸ｺﾞｼｯｸM-PRO"/>
      <family val="3"/>
    </font>
    <font>
      <sz val="10.5"/>
      <color rgb="FF006100"/>
      <name val="HG丸ｺﾞｼｯｸM-PRO"/>
      <family val="3"/>
    </font>
    <font>
      <sz val="12"/>
      <color theme="1"/>
      <name val="HG丸ｺﾞｼｯｸM-PRO"/>
      <family val="3"/>
    </font>
    <font>
      <sz val="11"/>
      <color rgb="FFFF0000"/>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indexed="44"/>
        <bgColor indexed="64"/>
      </patternFill>
    </fill>
    <fill>
      <patternFill patternType="solid">
        <fgColor theme="5" tint="0.7999799847602844"/>
        <bgColor indexed="64"/>
      </patternFill>
    </fill>
    <fill>
      <patternFill patternType="solid">
        <fgColor indexed="22"/>
        <bgColor indexed="64"/>
      </patternFill>
    </fill>
    <fill>
      <patternFill patternType="solid">
        <fgColor indexed="4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color indexed="63"/>
      </right>
      <top style="medium"/>
      <bottom style="hair"/>
    </border>
    <border>
      <left>
        <color indexed="63"/>
      </left>
      <right>
        <color indexed="63"/>
      </right>
      <top style="hair"/>
      <bottom style="hair"/>
    </border>
    <border>
      <left style="medium"/>
      <right style="thin"/>
      <top style="thin"/>
      <bottom style="medium"/>
    </border>
    <border>
      <left style="double"/>
      <right style="double"/>
      <top style="double"/>
      <bottom style="double"/>
    </border>
    <border>
      <left style="medium"/>
      <right>
        <color indexed="63"/>
      </right>
      <top>
        <color indexed="63"/>
      </top>
      <bottom>
        <color indexed="63"/>
      </bottom>
    </border>
    <border>
      <left style="medium"/>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color indexed="63"/>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12" fillId="0" borderId="0">
      <alignment vertical="center"/>
      <protection/>
    </xf>
    <xf numFmtId="0" fontId="50" fillId="31" borderId="0" applyNumberFormat="0" applyBorder="0" applyAlignment="0" applyProtection="0"/>
  </cellStyleXfs>
  <cellXfs count="122">
    <xf numFmtId="0" fontId="0" fillId="0" borderId="0" xfId="0" applyAlignment="1">
      <alignment vertical="center"/>
    </xf>
    <xf numFmtId="0" fontId="0" fillId="0" borderId="0" xfId="0" applyAlignment="1">
      <alignment horizontal="center" vertical="center"/>
    </xf>
    <xf numFmtId="38" fontId="1" fillId="0" borderId="0" xfId="48"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vertical="center" shrinkToFi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177" fontId="5" fillId="0" borderId="0" xfId="0" applyNumberFormat="1" applyFont="1" applyBorder="1" applyAlignment="1">
      <alignment vertical="center"/>
    </xf>
    <xf numFmtId="0" fontId="0" fillId="0" borderId="0" xfId="0" applyBorder="1" applyAlignment="1">
      <alignment horizontal="right" vertical="center"/>
    </xf>
    <xf numFmtId="0" fontId="0" fillId="0" borderId="0" xfId="0" applyAlignment="1">
      <alignment horizontal="right" vertical="center"/>
    </xf>
    <xf numFmtId="0" fontId="5" fillId="0" borderId="0" xfId="0" applyFont="1" applyAlignment="1">
      <alignment vertical="center"/>
    </xf>
    <xf numFmtId="0" fontId="0" fillId="0" borderId="14" xfId="0" applyBorder="1" applyAlignment="1">
      <alignment horizontal="right" vertical="center"/>
    </xf>
    <xf numFmtId="38" fontId="1" fillId="0" borderId="18" xfId="48" applyFont="1" applyBorder="1" applyAlignment="1">
      <alignment vertical="center"/>
    </xf>
    <xf numFmtId="0" fontId="0" fillId="0" borderId="18" xfId="0" applyBorder="1" applyAlignment="1">
      <alignment vertical="center"/>
    </xf>
    <xf numFmtId="177" fontId="5" fillId="0" borderId="18" xfId="0" applyNumberFormat="1" applyFont="1" applyBorder="1" applyAlignment="1">
      <alignment vertical="center"/>
    </xf>
    <xf numFmtId="177" fontId="5" fillId="0" borderId="18" xfId="0" applyNumberFormat="1" applyFont="1" applyBorder="1" applyAlignment="1">
      <alignment vertical="center" shrinkToFit="1"/>
    </xf>
    <xf numFmtId="38" fontId="1" fillId="0" borderId="0" xfId="48"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2" xfId="0" applyBorder="1" applyAlignment="1">
      <alignment horizontal="righ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0" xfId="0" applyFont="1"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xf>
    <xf numFmtId="49" fontId="0" fillId="0" borderId="0" xfId="0" applyNumberFormat="1" applyAlignment="1">
      <alignment horizontal="right" vertical="center"/>
    </xf>
    <xf numFmtId="0" fontId="7" fillId="0" borderId="0" xfId="0" applyFont="1" applyAlignment="1">
      <alignment vertical="center"/>
    </xf>
    <xf numFmtId="0" fontId="8" fillId="0" borderId="11" xfId="0" applyFont="1" applyBorder="1" applyAlignment="1">
      <alignment vertical="center"/>
    </xf>
    <xf numFmtId="0" fontId="12" fillId="0" borderId="0" xfId="60">
      <alignment vertical="center"/>
      <protection/>
    </xf>
    <xf numFmtId="49" fontId="12" fillId="0" borderId="0" xfId="60" applyNumberFormat="1" applyFont="1" applyAlignment="1">
      <alignment horizontal="right" vertical="center"/>
      <protection/>
    </xf>
    <xf numFmtId="0" fontId="5" fillId="0" borderId="0" xfId="0" applyFont="1" applyBorder="1" applyAlignment="1">
      <alignment horizontal="right" vertical="center"/>
    </xf>
    <xf numFmtId="0" fontId="14" fillId="0" borderId="0" xfId="0" applyFont="1" applyBorder="1" applyAlignment="1">
      <alignment horizontal="right" vertical="center"/>
    </xf>
    <xf numFmtId="38" fontId="1" fillId="0" borderId="27" xfId="48" applyFont="1" applyFill="1" applyBorder="1" applyAlignment="1">
      <alignment vertical="center"/>
    </xf>
    <xf numFmtId="38" fontId="1" fillId="0" borderId="28" xfId="48" applyFont="1" applyFill="1" applyBorder="1" applyAlignment="1">
      <alignment vertical="center"/>
    </xf>
    <xf numFmtId="38" fontId="1" fillId="0" borderId="29" xfId="48" applyFont="1" applyFill="1" applyBorder="1" applyAlignment="1">
      <alignment vertical="center"/>
    </xf>
    <xf numFmtId="38" fontId="1" fillId="0" borderId="30" xfId="48" applyFont="1" applyFill="1" applyBorder="1" applyAlignment="1">
      <alignment vertical="center"/>
    </xf>
    <xf numFmtId="0" fontId="5" fillId="0" borderId="31" xfId="0" applyFont="1" applyFill="1" applyBorder="1" applyAlignment="1">
      <alignment horizontal="center" vertical="center" wrapText="1"/>
    </xf>
    <xf numFmtId="0" fontId="12" fillId="0" borderId="0" xfId="60" applyFont="1">
      <alignment vertical="center"/>
      <protection/>
    </xf>
    <xf numFmtId="49" fontId="12" fillId="0" borderId="0" xfId="60" applyNumberFormat="1" applyAlignment="1">
      <alignment horizontal="right" vertical="center"/>
      <protection/>
    </xf>
    <xf numFmtId="0" fontId="0" fillId="32" borderId="32" xfId="0" applyFill="1" applyBorder="1" applyAlignment="1">
      <alignment vertical="center" wrapText="1"/>
    </xf>
    <xf numFmtId="0" fontId="0" fillId="32" borderId="31" xfId="0" applyFill="1" applyBorder="1" applyAlignment="1">
      <alignment vertical="center" wrapText="1"/>
    </xf>
    <xf numFmtId="0" fontId="0" fillId="33" borderId="31" xfId="0" applyFill="1" applyBorder="1" applyAlignment="1">
      <alignment horizontal="left" vertical="center" wrapText="1"/>
    </xf>
    <xf numFmtId="0" fontId="0" fillId="33" borderId="31" xfId="0" applyFill="1" applyBorder="1" applyAlignment="1">
      <alignment horizontal="left" vertical="center"/>
    </xf>
    <xf numFmtId="0" fontId="0" fillId="33" borderId="33" xfId="0" applyFill="1" applyBorder="1" applyAlignment="1">
      <alignment horizontal="left" vertical="center" wrapText="1"/>
    </xf>
    <xf numFmtId="38" fontId="1" fillId="0" borderId="27" xfId="48" applyFont="1" applyBorder="1" applyAlignment="1">
      <alignment vertical="center"/>
    </xf>
    <xf numFmtId="38" fontId="1" fillId="0" borderId="28" xfId="48" applyFont="1" applyBorder="1" applyAlignment="1">
      <alignment vertical="center"/>
    </xf>
    <xf numFmtId="0" fontId="3" fillId="0" borderId="0" xfId="0" applyFont="1" applyAlignment="1">
      <alignment vertical="center"/>
    </xf>
    <xf numFmtId="38" fontId="1" fillId="0" borderId="34" xfId="48" applyFont="1" applyBorder="1" applyAlignment="1">
      <alignment vertical="center"/>
    </xf>
    <xf numFmtId="38" fontId="1" fillId="0" borderId="35" xfId="48" applyFont="1" applyBorder="1" applyAlignment="1">
      <alignment vertical="center"/>
    </xf>
    <xf numFmtId="0" fontId="0" fillId="33" borderId="0" xfId="0" applyFill="1" applyBorder="1" applyAlignment="1">
      <alignment vertical="center"/>
    </xf>
    <xf numFmtId="0" fontId="4" fillId="0" borderId="0" xfId="0" applyFont="1" applyAlignment="1">
      <alignment vertical="center"/>
    </xf>
    <xf numFmtId="0" fontId="0" fillId="0" borderId="0" xfId="0" applyAlignment="1">
      <alignment vertical="center" shrinkToFit="1"/>
    </xf>
    <xf numFmtId="0" fontId="3" fillId="0" borderId="0" xfId="0" applyFont="1" applyBorder="1" applyAlignment="1">
      <alignment vertical="center"/>
    </xf>
    <xf numFmtId="0" fontId="3" fillId="0" borderId="0" xfId="0" applyFont="1" applyAlignment="1">
      <alignment horizontal="right" vertical="center"/>
    </xf>
    <xf numFmtId="0" fontId="16" fillId="0" borderId="0" xfId="0" applyFont="1" applyAlignment="1">
      <alignment vertical="center"/>
    </xf>
    <xf numFmtId="0" fontId="10" fillId="0" borderId="0" xfId="0" applyFont="1" applyAlignment="1">
      <alignment vertical="center"/>
    </xf>
    <xf numFmtId="38" fontId="3" fillId="0" borderId="0" xfId="48" applyFont="1" applyBorder="1" applyAlignment="1">
      <alignment vertical="center"/>
    </xf>
    <xf numFmtId="38" fontId="4" fillId="34" borderId="36" xfId="48" applyFont="1" applyFill="1" applyBorder="1" applyAlignment="1" applyProtection="1">
      <alignment vertical="center"/>
      <protection locked="0"/>
    </xf>
    <xf numFmtId="38" fontId="4" fillId="34" borderId="27" xfId="48" applyFont="1" applyFill="1" applyBorder="1" applyAlignment="1" applyProtection="1">
      <alignment vertical="center"/>
      <protection locked="0"/>
    </xf>
    <xf numFmtId="0" fontId="51" fillId="0" borderId="0" xfId="0" applyFont="1" applyBorder="1" applyAlignment="1">
      <alignment vertical="center" shrinkToFit="1"/>
    </xf>
    <xf numFmtId="49" fontId="52" fillId="0" borderId="0" xfId="60" applyNumberFormat="1" applyFont="1" applyAlignment="1">
      <alignment horizontal="right" vertical="center"/>
      <protection/>
    </xf>
    <xf numFmtId="38" fontId="12" fillId="0" borderId="0" xfId="48" applyFont="1" applyAlignment="1">
      <alignment vertical="center"/>
    </xf>
    <xf numFmtId="38" fontId="1" fillId="35" borderId="18" xfId="48" applyFont="1" applyFill="1" applyBorder="1" applyAlignment="1">
      <alignment vertical="center"/>
    </xf>
    <xf numFmtId="38" fontId="42" fillId="0" borderId="18" xfId="48" applyFont="1" applyBorder="1" applyAlignment="1">
      <alignment vertical="center"/>
    </xf>
    <xf numFmtId="0" fontId="42" fillId="0" borderId="0" xfId="0" applyFont="1" applyBorder="1" applyAlignment="1">
      <alignment vertical="center"/>
    </xf>
    <xf numFmtId="38" fontId="42" fillId="0" borderId="37" xfId="48" applyFont="1" applyBorder="1" applyAlignment="1">
      <alignment vertical="center"/>
    </xf>
    <xf numFmtId="38" fontId="42" fillId="0" borderId="18" xfId="0" applyNumberFormat="1" applyFont="1" applyBorder="1" applyAlignment="1">
      <alignment vertical="center"/>
    </xf>
    <xf numFmtId="0" fontId="42" fillId="0" borderId="0" xfId="0" applyFont="1" applyAlignment="1">
      <alignment vertical="center"/>
    </xf>
    <xf numFmtId="0" fontId="42" fillId="0" borderId="18" xfId="0" applyFont="1" applyBorder="1" applyAlignment="1">
      <alignment vertical="center"/>
    </xf>
    <xf numFmtId="38" fontId="0" fillId="0" borderId="0" xfId="48" applyFont="1" applyBorder="1" applyAlignment="1">
      <alignment vertical="center"/>
    </xf>
    <xf numFmtId="38" fontId="0" fillId="0" borderId="0" xfId="48" applyFont="1" applyAlignment="1">
      <alignment vertical="center"/>
    </xf>
    <xf numFmtId="38" fontId="0" fillId="0" borderId="12" xfId="48" applyFont="1" applyBorder="1" applyAlignment="1">
      <alignment vertical="center"/>
    </xf>
    <xf numFmtId="38" fontId="0" fillId="0" borderId="10" xfId="48" applyFont="1" applyBorder="1" applyAlignment="1">
      <alignment vertical="center"/>
    </xf>
    <xf numFmtId="38" fontId="0" fillId="33" borderId="0" xfId="48" applyFont="1" applyFill="1" applyBorder="1" applyAlignment="1">
      <alignment vertical="center"/>
    </xf>
    <xf numFmtId="38" fontId="5" fillId="0" borderId="18" xfId="48" applyFont="1" applyBorder="1" applyAlignment="1">
      <alignment vertical="center"/>
    </xf>
    <xf numFmtId="38" fontId="5" fillId="0" borderId="33" xfId="48" applyFont="1" applyFill="1" applyBorder="1" applyAlignment="1">
      <alignment horizontal="center" vertical="center"/>
    </xf>
    <xf numFmtId="38" fontId="42" fillId="0" borderId="37" xfId="48" applyNumberFormat="1" applyFont="1" applyBorder="1" applyAlignment="1">
      <alignment vertical="center"/>
    </xf>
    <xf numFmtId="0" fontId="4" fillId="34" borderId="0" xfId="0" applyFont="1" applyFill="1" applyAlignment="1">
      <alignment horizontal="center" vertical="center"/>
    </xf>
    <xf numFmtId="0" fontId="0" fillId="36" borderId="38" xfId="0" applyFill="1" applyBorder="1" applyAlignment="1">
      <alignment horizontal="center" vertical="center" wrapText="1"/>
    </xf>
    <xf numFmtId="0" fontId="0" fillId="36" borderId="0" xfId="0" applyFill="1" applyAlignment="1">
      <alignment horizontal="center" vertical="center" wrapText="1"/>
    </xf>
    <xf numFmtId="0" fontId="0" fillId="33" borderId="0" xfId="0" applyFill="1" applyBorder="1" applyAlignment="1">
      <alignment horizontal="right" vertical="center"/>
    </xf>
    <xf numFmtId="177" fontId="9" fillId="33" borderId="0" xfId="48" applyNumberFormat="1" applyFont="1" applyFill="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right" vertical="center"/>
    </xf>
    <xf numFmtId="0" fontId="0" fillId="0" borderId="10" xfId="0" applyBorder="1" applyAlignment="1">
      <alignment horizontal="right" vertical="center"/>
    </xf>
    <xf numFmtId="0" fontId="0" fillId="0" borderId="0" xfId="0" applyBorder="1" applyAlignment="1">
      <alignment horizontal="left" vertical="center"/>
    </xf>
    <xf numFmtId="0" fontId="0" fillId="0" borderId="10" xfId="0" applyBorder="1" applyAlignment="1">
      <alignment horizontal="left" vertical="center"/>
    </xf>
    <xf numFmtId="0" fontId="10" fillId="0" borderId="10" xfId="0" applyFont="1" applyBorder="1" applyAlignment="1">
      <alignment horizontal="right" vertical="center"/>
    </xf>
    <xf numFmtId="38" fontId="1" fillId="0" borderId="39" xfId="48" applyFont="1" applyFill="1" applyBorder="1" applyAlignment="1">
      <alignment horizontal="right" vertical="center"/>
    </xf>
    <xf numFmtId="38" fontId="1" fillId="0" borderId="29" xfId="48" applyFont="1" applyFill="1" applyBorder="1" applyAlignment="1">
      <alignment horizontal="right" vertical="center"/>
    </xf>
    <xf numFmtId="38" fontId="1" fillId="0" borderId="36" xfId="48" applyFont="1" applyFill="1" applyBorder="1" applyAlignment="1">
      <alignment horizontal="right" vertical="center"/>
    </xf>
    <xf numFmtId="38" fontId="1" fillId="0" borderId="27" xfId="48" applyFont="1" applyFill="1" applyBorder="1" applyAlignment="1">
      <alignment horizontal="right" vertical="center"/>
    </xf>
    <xf numFmtId="0" fontId="5" fillId="0" borderId="32" xfId="0" applyFont="1" applyFill="1" applyBorder="1" applyAlignment="1">
      <alignment horizontal="center" vertical="center" wrapText="1"/>
    </xf>
    <xf numFmtId="0" fontId="5" fillId="0" borderId="31" xfId="0" applyFont="1" applyFill="1" applyBorder="1" applyAlignment="1">
      <alignment horizontal="center" vertical="center" wrapText="1"/>
    </xf>
    <xf numFmtId="177" fontId="9" fillId="33" borderId="40" xfId="48" applyNumberFormat="1" applyFont="1" applyFill="1" applyBorder="1" applyAlignment="1">
      <alignment horizontal="center" vertical="center"/>
    </xf>
    <xf numFmtId="177" fontId="9" fillId="33" borderId="41" xfId="48" applyNumberFormat="1" applyFont="1" applyFill="1" applyBorder="1" applyAlignment="1">
      <alignment horizontal="center" vertical="center"/>
    </xf>
    <xf numFmtId="177" fontId="9" fillId="33" borderId="42" xfId="48" applyNumberFormat="1" applyFont="1" applyFill="1" applyBorder="1" applyAlignment="1">
      <alignment horizontal="center" vertical="center"/>
    </xf>
    <xf numFmtId="177" fontId="9" fillId="33" borderId="43" xfId="48" applyNumberFormat="1" applyFont="1" applyFill="1" applyBorder="1" applyAlignment="1">
      <alignment horizontal="center" vertical="center"/>
    </xf>
    <xf numFmtId="177" fontId="9" fillId="33" borderId="44" xfId="48" applyNumberFormat="1" applyFont="1" applyFill="1" applyBorder="1" applyAlignment="1">
      <alignment horizontal="center" vertical="center"/>
    </xf>
    <xf numFmtId="177" fontId="9" fillId="33" borderId="45" xfId="48" applyNumberFormat="1" applyFont="1" applyFill="1" applyBorder="1" applyAlignment="1">
      <alignment horizontal="center" vertical="center"/>
    </xf>
    <xf numFmtId="0" fontId="15" fillId="0" borderId="38" xfId="0" applyFont="1" applyBorder="1" applyAlignment="1">
      <alignment horizontal="right" vertical="center"/>
    </xf>
    <xf numFmtId="0" fontId="10" fillId="0" borderId="0" xfId="0" applyFont="1" applyBorder="1" applyAlignment="1">
      <alignment horizontal="right" vertical="center"/>
    </xf>
    <xf numFmtId="0" fontId="0" fillId="0" borderId="0" xfId="0" applyBorder="1" applyAlignment="1">
      <alignment horizontal="center" vertical="center" shrinkToFit="1"/>
    </xf>
    <xf numFmtId="38" fontId="0" fillId="0" borderId="0" xfId="48" applyFont="1" applyBorder="1" applyAlignment="1">
      <alignment horizontal="right" vertical="center"/>
    </xf>
    <xf numFmtId="38" fontId="0" fillId="0" borderId="10" xfId="48" applyFont="1" applyBorder="1" applyAlignment="1">
      <alignment horizontal="right" vertical="center"/>
    </xf>
    <xf numFmtId="0" fontId="11" fillId="37" borderId="46" xfId="0" applyFont="1" applyFill="1" applyBorder="1" applyAlignment="1">
      <alignment horizontal="right" vertical="center"/>
    </xf>
    <xf numFmtId="0" fontId="11" fillId="37" borderId="10" xfId="0" applyFont="1" applyFill="1" applyBorder="1" applyAlignment="1">
      <alignment horizontal="right" vertical="center"/>
    </xf>
    <xf numFmtId="0" fontId="0" fillId="0" borderId="38"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1" fontId="0" fillId="0" borderId="10"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13</xdr:row>
      <xdr:rowOff>19050</xdr:rowOff>
    </xdr:from>
    <xdr:to>
      <xdr:col>6</xdr:col>
      <xdr:colOff>847725</xdr:colOff>
      <xdr:row>23</xdr:row>
      <xdr:rowOff>0</xdr:rowOff>
    </xdr:to>
    <xdr:sp>
      <xdr:nvSpPr>
        <xdr:cNvPr id="1" name="AutoShape 1"/>
        <xdr:cNvSpPr>
          <a:spLocks/>
        </xdr:cNvSpPr>
      </xdr:nvSpPr>
      <xdr:spPr>
        <a:xfrm>
          <a:off x="123825" y="3105150"/>
          <a:ext cx="5886450" cy="1600200"/>
        </a:xfrm>
        <a:prstGeom prst="roundRect">
          <a:avLst/>
        </a:prstGeom>
        <a:solidFill>
          <a:srgbClr val="FFFF99"/>
        </a:solidFill>
        <a:ln w="25400" cmpd="sng">
          <a:solidFill>
            <a:srgbClr val="000000"/>
          </a:solidFill>
          <a:headEnd type="none"/>
          <a:tailEnd type="none"/>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注意①</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この計算シートは、消費税率</a:t>
          </a:r>
          <a:r>
            <a:rPr lang="en-US" cap="none" sz="1050" b="1" i="0" u="none" baseline="0">
              <a:solidFill>
                <a:srgbClr val="000000"/>
              </a:solidFill>
              <a:latin typeface="HG丸ｺﾞｼｯｸM-PRO"/>
              <a:ea typeface="HG丸ｺﾞｼｯｸM-PRO"/>
              <a:cs typeface="HG丸ｺﾞｼｯｸM-PRO"/>
            </a:rPr>
            <a:t>10</a:t>
          </a:r>
          <a:r>
            <a:rPr lang="en-US" cap="none" sz="1050" b="1" i="0" u="none" baseline="0">
              <a:solidFill>
                <a:srgbClr val="000000"/>
              </a:solidFill>
              <a:latin typeface="HG丸ｺﾞｼｯｸM-PRO"/>
              <a:ea typeface="HG丸ｺﾞｼｯｸM-PRO"/>
              <a:cs typeface="HG丸ｺﾞｼｯｸM-PRO"/>
            </a:rPr>
            <a:t>％です。</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2013</a:t>
          </a:r>
          <a:r>
            <a:rPr lang="en-US" cap="none" sz="1050" b="1" i="0" u="none" baseline="0">
              <a:solidFill>
                <a:srgbClr val="000000"/>
              </a:solidFill>
              <a:latin typeface="HG丸ｺﾞｼｯｸM-PRO"/>
              <a:ea typeface="HG丸ｺﾞｼｯｸM-PRO"/>
              <a:cs typeface="HG丸ｺﾞｼｯｸM-PRO"/>
            </a:rPr>
            <a:t>（平成２５）年１月以降の「復興特別所得税」（所得税額の２．１％）を追加した計算式になっています。</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注意②</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入力箇所は、①講師料および②交通費等（ブルーの箇所）のみです。</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他のセルには計算式が入っていますので、上書き・消去等されないようくれぐれもご注意ください。</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23</xdr:row>
      <xdr:rowOff>19050</xdr:rowOff>
    </xdr:from>
    <xdr:to>
      <xdr:col>8</xdr:col>
      <xdr:colOff>400050</xdr:colOff>
      <xdr:row>30</xdr:row>
      <xdr:rowOff>57150</xdr:rowOff>
    </xdr:to>
    <xdr:sp>
      <xdr:nvSpPr>
        <xdr:cNvPr id="1" name="AutoShape 1"/>
        <xdr:cNvSpPr>
          <a:spLocks/>
        </xdr:cNvSpPr>
      </xdr:nvSpPr>
      <xdr:spPr>
        <a:xfrm>
          <a:off x="57150" y="3905250"/>
          <a:ext cx="4819650" cy="1171575"/>
        </a:xfrm>
        <a:prstGeom prst="roundRect">
          <a:avLst/>
        </a:prstGeom>
        <a:solidFill>
          <a:srgbClr val="FFFF99"/>
        </a:solidFill>
        <a:ln w="25400" cmpd="sng">
          <a:solidFill>
            <a:srgbClr val="000000"/>
          </a:solidFill>
          <a:headEnd type="none"/>
          <a:tailEnd type="none"/>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この計算シートは、消費税率</a:t>
          </a:r>
          <a:r>
            <a:rPr lang="en-US" cap="none" sz="1050" b="1" i="0" u="none" baseline="0">
              <a:solidFill>
                <a:srgbClr val="000000"/>
              </a:solidFill>
              <a:latin typeface="HG丸ｺﾞｼｯｸM-PRO"/>
              <a:ea typeface="HG丸ｺﾞｼｯｸM-PRO"/>
              <a:cs typeface="HG丸ｺﾞｼｯｸM-PRO"/>
            </a:rPr>
            <a:t>10</a:t>
          </a:r>
          <a:r>
            <a:rPr lang="en-US" cap="none" sz="1050" b="1" i="0" u="none" baseline="0">
              <a:solidFill>
                <a:srgbClr val="000000"/>
              </a:solidFill>
              <a:latin typeface="HG丸ｺﾞｼｯｸM-PRO"/>
              <a:ea typeface="HG丸ｺﾞｼｯｸM-PRO"/>
              <a:cs typeface="HG丸ｺﾞｼｯｸM-PRO"/>
            </a:rPr>
            <a:t>％です。</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2013</a:t>
          </a:r>
          <a:r>
            <a:rPr lang="en-US" cap="none" sz="1050" b="1" i="0" u="none" baseline="0">
              <a:solidFill>
                <a:srgbClr val="000000"/>
              </a:solidFill>
              <a:latin typeface="HG丸ｺﾞｼｯｸM-PRO"/>
              <a:ea typeface="HG丸ｺﾞｼｯｸM-PRO"/>
              <a:cs typeface="HG丸ｺﾞｼｯｸM-PRO"/>
            </a:rPr>
            <a:t>（平成２５）年１月以降の「復興特別所得税」（所得税額の２．１％）を追加した計算　　　　　　式になっています。</a:t>
          </a:r>
          <a:r>
            <a:rPr lang="en-US" cap="none" sz="1050" b="1"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
</a:t>
          </a:r>
        </a:p>
      </xdr:txBody>
    </xdr:sp>
    <xdr:clientData/>
  </xdr:twoCellAnchor>
  <xdr:twoCellAnchor>
    <xdr:from>
      <xdr:col>9</xdr:col>
      <xdr:colOff>38100</xdr:colOff>
      <xdr:row>6</xdr:row>
      <xdr:rowOff>152400</xdr:rowOff>
    </xdr:from>
    <xdr:to>
      <xdr:col>9</xdr:col>
      <xdr:colOff>228600</xdr:colOff>
      <xdr:row>18</xdr:row>
      <xdr:rowOff>142875</xdr:rowOff>
    </xdr:to>
    <xdr:sp>
      <xdr:nvSpPr>
        <xdr:cNvPr id="2" name="AutoShape 2"/>
        <xdr:cNvSpPr>
          <a:spLocks/>
        </xdr:cNvSpPr>
      </xdr:nvSpPr>
      <xdr:spPr>
        <a:xfrm>
          <a:off x="5029200" y="1266825"/>
          <a:ext cx="190500" cy="1933575"/>
        </a:xfrm>
        <a:prstGeom prst="rightBrace">
          <a:avLst>
            <a:gd name="adj" fmla="val 6648"/>
          </a:avLst>
        </a:prstGeom>
        <a:noFill/>
        <a:ln w="952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23</xdr:row>
      <xdr:rowOff>95250</xdr:rowOff>
    </xdr:from>
    <xdr:to>
      <xdr:col>8</xdr:col>
      <xdr:colOff>57150</xdr:colOff>
      <xdr:row>25</xdr:row>
      <xdr:rowOff>114300</xdr:rowOff>
    </xdr:to>
    <xdr:sp>
      <xdr:nvSpPr>
        <xdr:cNvPr id="1" name="上矢印 1"/>
        <xdr:cNvSpPr>
          <a:spLocks/>
        </xdr:cNvSpPr>
      </xdr:nvSpPr>
      <xdr:spPr>
        <a:xfrm>
          <a:off x="3238500" y="4876800"/>
          <a:ext cx="1076325" cy="342900"/>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HG丸ｺﾞｼｯｸM-PRO"/>
              <a:ea typeface="HG丸ｺﾞｼｯｸM-PRO"/>
              <a:cs typeface="HG丸ｺﾞｼｯｸM-PRO"/>
            </a:rPr>
            <a:t/>
          </a:r>
        </a:p>
      </xdr:txBody>
    </xdr:sp>
    <xdr:clientData/>
  </xdr:twoCellAnchor>
  <xdr:twoCellAnchor>
    <xdr:from>
      <xdr:col>5</xdr:col>
      <xdr:colOff>257175</xdr:colOff>
      <xdr:row>4</xdr:row>
      <xdr:rowOff>133350</xdr:rowOff>
    </xdr:from>
    <xdr:to>
      <xdr:col>8</xdr:col>
      <xdr:colOff>542925</xdr:colOff>
      <xdr:row>10</xdr:row>
      <xdr:rowOff>76200</xdr:rowOff>
    </xdr:to>
    <xdr:sp>
      <xdr:nvSpPr>
        <xdr:cNvPr id="2" name="AutoShape 13"/>
        <xdr:cNvSpPr>
          <a:spLocks/>
        </xdr:cNvSpPr>
      </xdr:nvSpPr>
      <xdr:spPr>
        <a:xfrm>
          <a:off x="2828925" y="1581150"/>
          <a:ext cx="1971675" cy="1085850"/>
        </a:xfrm>
        <a:prstGeom prst="wedgeRoundRectCallout">
          <a:avLst>
            <a:gd name="adj1" fmla="val -55462"/>
            <a:gd name="adj2" fmla="val 69296"/>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rPr>
            <a:t>講師料とは別に交通費を支払う場合は、交通費を含んだ総額で源泉所得税を算出して記入して下さい。</a:t>
          </a:r>
          <a:r>
            <a:rPr lang="en-US" cap="none" sz="1000" b="0" i="0" u="none" baseline="0">
              <a:solidFill>
                <a:srgbClr val="000000"/>
              </a:solidFill>
            </a:rPr>
            <a:t>
</a:t>
          </a:r>
          <a:r>
            <a:rPr lang="en-US" cap="none" sz="1000" b="0" i="0" u="none" baseline="0">
              <a:solidFill>
                <a:srgbClr val="000000"/>
              </a:solidFill>
            </a:rPr>
            <a:t>計算方法は、下記をご覧ください。</a:t>
          </a:r>
        </a:p>
      </xdr:txBody>
    </xdr:sp>
    <xdr:clientData/>
  </xdr:twoCellAnchor>
  <xdr:twoCellAnchor>
    <xdr:from>
      <xdr:col>5</xdr:col>
      <xdr:colOff>257175</xdr:colOff>
      <xdr:row>15</xdr:row>
      <xdr:rowOff>19050</xdr:rowOff>
    </xdr:from>
    <xdr:to>
      <xdr:col>8</xdr:col>
      <xdr:colOff>571500</xdr:colOff>
      <xdr:row>20</xdr:row>
      <xdr:rowOff>57150</xdr:rowOff>
    </xdr:to>
    <xdr:sp>
      <xdr:nvSpPr>
        <xdr:cNvPr id="3" name="AutoShape 13"/>
        <xdr:cNvSpPr>
          <a:spLocks/>
        </xdr:cNvSpPr>
      </xdr:nvSpPr>
      <xdr:spPr>
        <a:xfrm>
          <a:off x="2828925" y="3476625"/>
          <a:ext cx="2000250" cy="857250"/>
        </a:xfrm>
        <a:prstGeom prst="wedgeRoundRectCallout">
          <a:avLst>
            <a:gd name="adj1" fmla="val -61550"/>
            <a:gd name="adj2" fmla="val -51236"/>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rPr>
            <a:t>ここには学習会や講演会の名称を記入してください。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例</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マイはしづくり講師料</a:t>
          </a:r>
          <a:r>
            <a:rPr lang="en-US" cap="none" sz="1000" b="0" i="0" u="none" baseline="0">
              <a:solidFill>
                <a:srgbClr val="000000"/>
              </a:solidFill>
            </a:rPr>
            <a:t>(</a:t>
          </a:r>
          <a:r>
            <a:rPr lang="en-US" cap="none" sz="1000" b="0" i="0" u="none" baseline="0">
              <a:solidFill>
                <a:srgbClr val="000000"/>
              </a:solidFill>
            </a:rPr>
            <a:t>交通費含む</a:t>
          </a:r>
          <a:r>
            <a:rPr lang="en-US" cap="none" sz="1000" b="0" i="0" u="none" baseline="0">
              <a:solidFill>
                <a:srgbClr val="000000"/>
              </a:solidFill>
            </a:rPr>
            <a:t>)</a:t>
          </a:r>
        </a:p>
      </xdr:txBody>
    </xdr:sp>
    <xdr:clientData/>
  </xdr:twoCellAnchor>
  <xdr:twoCellAnchor>
    <xdr:from>
      <xdr:col>0</xdr:col>
      <xdr:colOff>114300</xdr:colOff>
      <xdr:row>0</xdr:row>
      <xdr:rowOff>76200</xdr:rowOff>
    </xdr:from>
    <xdr:to>
      <xdr:col>8</xdr:col>
      <xdr:colOff>180975</xdr:colOff>
      <xdr:row>0</xdr:row>
      <xdr:rowOff>628650</xdr:rowOff>
    </xdr:to>
    <xdr:sp>
      <xdr:nvSpPr>
        <xdr:cNvPr id="4" name="AutoShape 440"/>
        <xdr:cNvSpPr>
          <a:spLocks/>
        </xdr:cNvSpPr>
      </xdr:nvSpPr>
      <xdr:spPr>
        <a:xfrm>
          <a:off x="114300" y="76200"/>
          <a:ext cx="4324350" cy="552450"/>
        </a:xfrm>
        <a:prstGeom prst="roundRect">
          <a:avLst/>
        </a:prstGeom>
        <a:solidFill>
          <a:srgbClr val="FFFF99"/>
        </a:solidFill>
        <a:ln w="25400"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latin typeface="HG丸ｺﾞｼｯｸM-PRO"/>
              <a:ea typeface="HG丸ｺﾞｼｯｸM-PRO"/>
              <a:cs typeface="HG丸ｺﾞｼｯｸM-PRO"/>
            </a:rPr>
            <a:t>この計算シートは、消費税率</a:t>
          </a:r>
          <a:r>
            <a:rPr lang="en-US" cap="none" sz="900" b="1" i="0" u="none" baseline="0">
              <a:solidFill>
                <a:srgbClr val="000000"/>
              </a:solidFill>
              <a:latin typeface="HG丸ｺﾞｼｯｸM-PRO"/>
              <a:ea typeface="HG丸ｺﾞｼｯｸM-PRO"/>
              <a:cs typeface="HG丸ｺﾞｼｯｸM-PRO"/>
            </a:rPr>
            <a:t>10</a:t>
          </a:r>
          <a:r>
            <a:rPr lang="en-US" cap="none" sz="900" b="1" i="0" u="none" baseline="0">
              <a:solidFill>
                <a:srgbClr val="000000"/>
              </a:solidFill>
              <a:latin typeface="HG丸ｺﾞｼｯｸM-PRO"/>
              <a:ea typeface="HG丸ｺﾞｼｯｸM-PRO"/>
              <a:cs typeface="HG丸ｺﾞｼｯｸM-PRO"/>
            </a:rPr>
            <a:t>％です。</a:t>
          </a:r>
          <a:r>
            <a:rPr lang="en-US" cap="none" sz="900" b="1" i="0" u="none" baseline="0">
              <a:solidFill>
                <a:srgbClr val="000000"/>
              </a:solidFill>
              <a:latin typeface="HG丸ｺﾞｼｯｸM-PRO"/>
              <a:ea typeface="HG丸ｺﾞｼｯｸM-PRO"/>
              <a:cs typeface="HG丸ｺﾞｼｯｸM-PRO"/>
            </a:rPr>
            <a:t>
</a:t>
          </a:r>
          <a:r>
            <a:rPr lang="en-US" cap="none" sz="900" b="1" i="0" u="none" baseline="0">
              <a:solidFill>
                <a:srgbClr val="000000"/>
              </a:solidFill>
              <a:latin typeface="HG丸ｺﾞｼｯｸM-PRO"/>
              <a:ea typeface="HG丸ｺﾞｼｯｸM-PRO"/>
              <a:cs typeface="HG丸ｺﾞｼｯｸM-PRO"/>
            </a:rPr>
            <a:t>2013</a:t>
          </a:r>
          <a:r>
            <a:rPr lang="en-US" cap="none" sz="900" b="1" i="0" u="none" baseline="0">
              <a:solidFill>
                <a:srgbClr val="000000"/>
              </a:solidFill>
              <a:latin typeface="HG丸ｺﾞｼｯｸM-PRO"/>
              <a:ea typeface="HG丸ｺﾞｼｯｸM-PRO"/>
              <a:cs typeface="HG丸ｺﾞｼｯｸM-PRO"/>
            </a:rPr>
            <a:t>（平成２５）年１月以降の「復興特別所得税」（所得税額の</a:t>
          </a:r>
          <a:r>
            <a:rPr lang="en-US" cap="none" sz="900" b="1" i="0" u="none" baseline="0">
              <a:solidFill>
                <a:srgbClr val="000000"/>
              </a:solidFill>
              <a:latin typeface="HG丸ｺﾞｼｯｸM-PRO"/>
              <a:ea typeface="HG丸ｺﾞｼｯｸM-PRO"/>
              <a:cs typeface="HG丸ｺﾞｼｯｸM-PRO"/>
            </a:rPr>
            <a:t>2.1</a:t>
          </a:r>
          <a:r>
            <a:rPr lang="en-US" cap="none" sz="900" b="1" i="0" u="none" baseline="0">
              <a:solidFill>
                <a:srgbClr val="000000"/>
              </a:solidFill>
              <a:latin typeface="HG丸ｺﾞｼｯｸM-PRO"/>
              <a:ea typeface="HG丸ｺﾞｼｯｸM-PRO"/>
              <a:cs typeface="HG丸ｺﾞｼｯｸM-PRO"/>
            </a:rPr>
            <a:t>％）を追加した計算式になっています。</a:t>
          </a:r>
          <a:r>
            <a:rPr lang="en-US" cap="none" sz="900" b="1"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8</xdr:col>
      <xdr:colOff>57150</xdr:colOff>
      <xdr:row>1</xdr:row>
      <xdr:rowOff>76200</xdr:rowOff>
    </xdr:to>
    <xdr:sp>
      <xdr:nvSpPr>
        <xdr:cNvPr id="1" name="AutoShape 1"/>
        <xdr:cNvSpPr>
          <a:spLocks/>
        </xdr:cNvSpPr>
      </xdr:nvSpPr>
      <xdr:spPr>
        <a:xfrm>
          <a:off x="95250" y="76200"/>
          <a:ext cx="4410075" cy="676275"/>
        </a:xfrm>
        <a:prstGeom prst="roundRect">
          <a:avLst/>
        </a:prstGeom>
        <a:solidFill>
          <a:srgbClr val="FFFF99"/>
        </a:solidFill>
        <a:ln w="25400" cmpd="sng">
          <a:solidFill>
            <a:srgbClr val="000000"/>
          </a:solidFill>
          <a:headEnd type="none"/>
          <a:tailEnd type="none"/>
        </a:ln>
      </xdr:spPr>
      <xdr:txBody>
        <a:bodyPr vertOverflow="clip" wrap="square" lIns="36576" tIns="18288" rIns="0" bIns="0"/>
        <a:p>
          <a:pPr algn="l">
            <a:defRPr/>
          </a:pPr>
          <a:r>
            <a:rPr lang="en-US" cap="none" sz="1050" b="1" i="0" u="none" baseline="0">
              <a:solidFill>
                <a:srgbClr val="000000"/>
              </a:solidFill>
              <a:latin typeface="HG丸ｺﾞｼｯｸM-PRO"/>
              <a:ea typeface="HG丸ｺﾞｼｯｸM-PRO"/>
              <a:cs typeface="HG丸ｺﾞｼｯｸM-PRO"/>
            </a:rPr>
            <a:t>この計算シートは、消費税率</a:t>
          </a:r>
          <a:r>
            <a:rPr lang="en-US" cap="none" sz="1050" b="1" i="0" u="none" baseline="0">
              <a:solidFill>
                <a:srgbClr val="000000"/>
              </a:solidFill>
              <a:latin typeface="HG丸ｺﾞｼｯｸM-PRO"/>
              <a:ea typeface="HG丸ｺﾞｼｯｸM-PRO"/>
              <a:cs typeface="HG丸ｺﾞｼｯｸM-PRO"/>
            </a:rPr>
            <a:t>10</a:t>
          </a:r>
          <a:r>
            <a:rPr lang="en-US" cap="none" sz="1050" b="1" i="0" u="none" baseline="0">
              <a:solidFill>
                <a:srgbClr val="000000"/>
              </a:solidFill>
              <a:latin typeface="HG丸ｺﾞｼｯｸM-PRO"/>
              <a:ea typeface="HG丸ｺﾞｼｯｸM-PRO"/>
              <a:cs typeface="HG丸ｺﾞｼｯｸM-PRO"/>
            </a:rPr>
            <a:t>％です。</a:t>
          </a: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2013</a:t>
          </a:r>
          <a:r>
            <a:rPr lang="en-US" cap="none" sz="1050" b="1" i="0" u="none" baseline="0">
              <a:solidFill>
                <a:srgbClr val="000000"/>
              </a:solidFill>
              <a:latin typeface="HG丸ｺﾞｼｯｸM-PRO"/>
              <a:ea typeface="HG丸ｺﾞｼｯｸM-PRO"/>
              <a:cs typeface="HG丸ｺﾞｼｯｸM-PRO"/>
            </a:rPr>
            <a:t>（平成２５）年１月以降の「復興特別所得税」（所得税額の２．１％）を追加した計算式になっています。</a:t>
          </a:r>
          <a:r>
            <a:rPr lang="en-US" cap="none" sz="1050" b="1"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36"/>
  <sheetViews>
    <sheetView zoomScalePageLayoutView="0" workbookViewId="0" topLeftCell="A1">
      <selection activeCell="B9" sqref="B9"/>
    </sheetView>
  </sheetViews>
  <sheetFormatPr defaultColWidth="9.00390625" defaultRowHeight="12.75"/>
  <cols>
    <col min="1" max="1" width="9.00390625" style="0" bestFit="1" customWidth="1"/>
    <col min="3" max="3" width="17.375" style="0" bestFit="1" customWidth="1"/>
    <col min="4" max="4" width="11.25390625" style="0" bestFit="1" customWidth="1"/>
    <col min="5" max="5" width="12.75390625" style="0" bestFit="1" customWidth="1"/>
    <col min="6" max="6" width="8.375" style="0" bestFit="1" customWidth="1"/>
    <col min="7" max="7" width="11.25390625" style="0" bestFit="1" customWidth="1"/>
    <col min="8" max="8" width="10.125" style="0" customWidth="1"/>
  </cols>
  <sheetData>
    <row r="1" ht="21" customHeight="1">
      <c r="A1" s="61" t="s">
        <v>76</v>
      </c>
    </row>
    <row r="2" ht="19.5" customHeight="1">
      <c r="A2" t="s">
        <v>69</v>
      </c>
    </row>
    <row r="3" spans="1:2" ht="13.5" thickBot="1">
      <c r="A3" s="88" t="s">
        <v>0</v>
      </c>
      <c r="B3" s="88"/>
    </row>
    <row r="4" spans="1:7" ht="55.5" customHeight="1">
      <c r="A4" s="50" t="s">
        <v>15</v>
      </c>
      <c r="B4" s="51" t="s">
        <v>62</v>
      </c>
      <c r="C4" s="52" t="s">
        <v>42</v>
      </c>
      <c r="D4" s="52" t="s">
        <v>35</v>
      </c>
      <c r="E4" s="52" t="s">
        <v>53</v>
      </c>
      <c r="F4" s="53" t="s">
        <v>1</v>
      </c>
      <c r="G4" s="54" t="s">
        <v>36</v>
      </c>
    </row>
    <row r="5" spans="1:9" ht="26.25" customHeight="1" thickBot="1">
      <c r="A5" s="68">
        <v>20000</v>
      </c>
      <c r="B5" s="69"/>
      <c r="C5" s="55">
        <f>A5+B5</f>
        <v>20000</v>
      </c>
      <c r="D5" s="55">
        <f>INT(+C5/(1-(10.21/110)))</f>
        <v>22046</v>
      </c>
      <c r="E5" s="55">
        <f>INT(D5*100/110*0.1021)</f>
        <v>2046</v>
      </c>
      <c r="F5" s="55">
        <f>INT(+D5*10/110)</f>
        <v>2004</v>
      </c>
      <c r="G5" s="56">
        <f>+D5-F5</f>
        <v>20042</v>
      </c>
      <c r="H5" s="89" t="s">
        <v>73</v>
      </c>
      <c r="I5" s="90"/>
    </row>
    <row r="6" spans="1:7" ht="13.5" customHeight="1">
      <c r="A6" s="58"/>
      <c r="B6" s="58"/>
      <c r="C6" s="58">
        <f aca="true" t="shared" si="0" ref="C6:C12">A6+B6</f>
        <v>0</v>
      </c>
      <c r="D6" s="58">
        <f aca="true" t="shared" si="1" ref="D6:D12">INT(+C6/(1-(10.21/110)))</f>
        <v>0</v>
      </c>
      <c r="E6" s="58">
        <f aca="true" t="shared" si="2" ref="E6:E12">INT(D6*100/110*0.1021)</f>
        <v>0</v>
      </c>
      <c r="F6" s="58">
        <f aca="true" t="shared" si="3" ref="F6:F12">INT(+D6*10/110)</f>
        <v>0</v>
      </c>
      <c r="G6" s="58">
        <f aca="true" t="shared" si="4" ref="G6:G12">+D6-F6</f>
        <v>0</v>
      </c>
    </row>
    <row r="7" spans="1:7" ht="13.5" customHeight="1">
      <c r="A7" s="59"/>
      <c r="B7" s="59"/>
      <c r="C7" s="59">
        <f t="shared" si="0"/>
        <v>0</v>
      </c>
      <c r="D7" s="59">
        <f t="shared" si="1"/>
        <v>0</v>
      </c>
      <c r="E7" s="59">
        <f t="shared" si="2"/>
        <v>0</v>
      </c>
      <c r="F7" s="59">
        <f t="shared" si="3"/>
        <v>0</v>
      </c>
      <c r="G7" s="59">
        <f t="shared" si="4"/>
        <v>0</v>
      </c>
    </row>
    <row r="8" spans="1:7" ht="13.5" customHeight="1">
      <c r="A8" s="59"/>
      <c r="B8" s="59"/>
      <c r="C8" s="59">
        <f t="shared" si="0"/>
        <v>0</v>
      </c>
      <c r="D8" s="59">
        <f t="shared" si="1"/>
        <v>0</v>
      </c>
      <c r="E8" s="59">
        <f t="shared" si="2"/>
        <v>0</v>
      </c>
      <c r="F8" s="59">
        <f t="shared" si="3"/>
        <v>0</v>
      </c>
      <c r="G8" s="59">
        <f t="shared" si="4"/>
        <v>0</v>
      </c>
    </row>
    <row r="9" spans="1:7" ht="13.5" customHeight="1">
      <c r="A9" s="59"/>
      <c r="B9" s="59"/>
      <c r="C9" s="59">
        <f t="shared" si="0"/>
        <v>0</v>
      </c>
      <c r="D9" s="59">
        <f t="shared" si="1"/>
        <v>0</v>
      </c>
      <c r="E9" s="59">
        <f t="shared" si="2"/>
        <v>0</v>
      </c>
      <c r="F9" s="59">
        <f t="shared" si="3"/>
        <v>0</v>
      </c>
      <c r="G9" s="59">
        <f t="shared" si="4"/>
        <v>0</v>
      </c>
    </row>
    <row r="10" spans="1:7" ht="13.5" customHeight="1">
      <c r="A10" s="59"/>
      <c r="B10" s="59"/>
      <c r="C10" s="59">
        <f t="shared" si="0"/>
        <v>0</v>
      </c>
      <c r="D10" s="59">
        <f t="shared" si="1"/>
        <v>0</v>
      </c>
      <c r="E10" s="59">
        <f t="shared" si="2"/>
        <v>0</v>
      </c>
      <c r="F10" s="59">
        <f t="shared" si="3"/>
        <v>0</v>
      </c>
      <c r="G10" s="59">
        <f t="shared" si="4"/>
        <v>0</v>
      </c>
    </row>
    <row r="11" spans="1:7" ht="13.5" customHeight="1">
      <c r="A11" s="59"/>
      <c r="B11" s="59"/>
      <c r="C11" s="59">
        <f t="shared" si="0"/>
        <v>0</v>
      </c>
      <c r="D11" s="59">
        <f t="shared" si="1"/>
        <v>0</v>
      </c>
      <c r="E11" s="59">
        <f t="shared" si="2"/>
        <v>0</v>
      </c>
      <c r="F11" s="59">
        <f t="shared" si="3"/>
        <v>0</v>
      </c>
      <c r="G11" s="59">
        <f t="shared" si="4"/>
        <v>0</v>
      </c>
    </row>
    <row r="12" spans="1:7" ht="13.5" customHeight="1">
      <c r="A12" s="59"/>
      <c r="B12" s="59"/>
      <c r="C12" s="59">
        <f t="shared" si="0"/>
        <v>0</v>
      </c>
      <c r="D12" s="59">
        <f t="shared" si="1"/>
        <v>0</v>
      </c>
      <c r="E12" s="59">
        <f t="shared" si="2"/>
        <v>0</v>
      </c>
      <c r="F12" s="59">
        <f t="shared" si="3"/>
        <v>0</v>
      </c>
      <c r="G12" s="59">
        <f t="shared" si="4"/>
        <v>0</v>
      </c>
    </row>
    <row r="13" spans="1:7" ht="12.75">
      <c r="A13" s="23"/>
      <c r="B13" s="23"/>
      <c r="C13" s="23"/>
      <c r="D13" s="23"/>
      <c r="E13" s="23"/>
      <c r="F13" s="23"/>
      <c r="G13" s="23"/>
    </row>
    <row r="32" spans="4:6" ht="13.5">
      <c r="D32" s="39" t="s">
        <v>54</v>
      </c>
      <c r="E32" s="49">
        <v>1</v>
      </c>
      <c r="F32" s="72">
        <f>E32*10000</f>
        <v>10000</v>
      </c>
    </row>
    <row r="33" spans="4:6" ht="13.5">
      <c r="D33" s="39" t="s">
        <v>55</v>
      </c>
      <c r="E33" s="49" t="s">
        <v>97</v>
      </c>
      <c r="F33" s="72">
        <f>E33*10000</f>
        <v>1000</v>
      </c>
    </row>
    <row r="34" spans="4:6" ht="13.5">
      <c r="D34" s="39" t="s">
        <v>56</v>
      </c>
      <c r="E34" s="49">
        <v>0.1021</v>
      </c>
      <c r="F34" s="72">
        <f>E34*10000</f>
        <v>1021</v>
      </c>
    </row>
    <row r="35" spans="4:6" ht="13.5">
      <c r="D35" s="48" t="s">
        <v>68</v>
      </c>
      <c r="E35" s="71">
        <f>E32+E33-E34</f>
        <v>0.9979000000000001</v>
      </c>
      <c r="F35" s="72">
        <f>E35*10000</f>
        <v>9979.000000000002</v>
      </c>
    </row>
    <row r="36" spans="4:6" ht="13.5">
      <c r="D36" s="48" t="s">
        <v>57</v>
      </c>
      <c r="E36" s="71">
        <f>E35+E34</f>
        <v>1.1</v>
      </c>
      <c r="F36" s="72">
        <f>E36*10000</f>
        <v>11000</v>
      </c>
    </row>
  </sheetData>
  <sheetProtection/>
  <mergeCells count="2">
    <mergeCell ref="A3:B3"/>
    <mergeCell ref="H5:I5"/>
  </mergeCells>
  <printOptions/>
  <pageMargins left="0.5905511811023623" right="0.5905511811023623" top="0.984251968503937" bottom="0.984251968503937" header="0.5118110236220472" footer="0.5118110236220472"/>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2:J21"/>
  <sheetViews>
    <sheetView zoomScalePageLayoutView="0" workbookViewId="0" topLeftCell="A1">
      <selection activeCell="D32" sqref="D32"/>
    </sheetView>
  </sheetViews>
  <sheetFormatPr defaultColWidth="9.00390625" defaultRowHeight="12.75"/>
  <cols>
    <col min="1" max="2" width="6.75390625" style="0" customWidth="1"/>
    <col min="3" max="3" width="8.375" style="0" customWidth="1"/>
    <col min="4" max="4" width="8.625" style="0" customWidth="1"/>
    <col min="5" max="5" width="6.75390625" style="0" customWidth="1"/>
    <col min="6" max="6" width="8.00390625" style="0" customWidth="1"/>
    <col min="7" max="9" width="6.75390625" style="0" customWidth="1"/>
  </cols>
  <sheetData>
    <row r="2" spans="1:9" ht="12.75">
      <c r="A2" s="6"/>
      <c r="B2" s="7"/>
      <c r="C2" s="7"/>
      <c r="D2" s="7"/>
      <c r="E2" s="7"/>
      <c r="F2" s="7"/>
      <c r="G2" s="7"/>
      <c r="H2" s="7"/>
      <c r="I2" s="8"/>
    </row>
    <row r="3" spans="1:9" ht="24">
      <c r="A3" s="9"/>
      <c r="B3" s="3"/>
      <c r="C3" s="3"/>
      <c r="D3" s="93" t="s">
        <v>2</v>
      </c>
      <c r="E3" s="93"/>
      <c r="F3" s="3"/>
      <c r="G3" s="3"/>
      <c r="H3" s="3"/>
      <c r="I3" s="10"/>
    </row>
    <row r="4" spans="1:9" ht="12.75">
      <c r="A4" s="9"/>
      <c r="B4" s="3"/>
      <c r="C4" s="3"/>
      <c r="D4" s="3"/>
      <c r="F4" s="13" t="s">
        <v>86</v>
      </c>
      <c r="G4" s="4"/>
      <c r="H4" s="4"/>
      <c r="I4" s="10"/>
    </row>
    <row r="5" spans="1:9" ht="12.75">
      <c r="A5" s="9"/>
      <c r="B5" s="3" t="s">
        <v>4</v>
      </c>
      <c r="C5" s="3"/>
      <c r="D5" s="3"/>
      <c r="E5" s="3"/>
      <c r="F5" s="3"/>
      <c r="G5" s="3"/>
      <c r="H5" s="3"/>
      <c r="I5" s="10"/>
    </row>
    <row r="6" spans="1:10" ht="12.75">
      <c r="A6" s="9"/>
      <c r="B6" s="63" t="s">
        <v>83</v>
      </c>
      <c r="C6" s="63"/>
      <c r="D6" s="63"/>
      <c r="E6" s="3"/>
      <c r="F6" s="3"/>
      <c r="G6" s="3"/>
      <c r="H6" s="3"/>
      <c r="I6" s="10"/>
      <c r="J6" s="57" t="s">
        <v>74</v>
      </c>
    </row>
    <row r="7" spans="1:9" ht="12.75">
      <c r="A7" s="9"/>
      <c r="B7" s="3"/>
      <c r="C7" s="3"/>
      <c r="D7" s="3"/>
      <c r="E7" s="3"/>
      <c r="F7" s="3"/>
      <c r="G7" s="3"/>
      <c r="H7" s="3"/>
      <c r="I7" s="10"/>
    </row>
    <row r="8" spans="1:9" ht="12.75">
      <c r="A8" s="9"/>
      <c r="B8" s="91" t="s">
        <v>14</v>
      </c>
      <c r="C8" s="91"/>
      <c r="D8" s="92">
        <f>'計算表'!D5</f>
        <v>22046</v>
      </c>
      <c r="E8" s="92"/>
      <c r="F8" s="92"/>
      <c r="G8" s="60"/>
      <c r="H8" s="60"/>
      <c r="I8" s="10"/>
    </row>
    <row r="9" spans="1:9" ht="12.75">
      <c r="A9" s="9"/>
      <c r="B9" s="91"/>
      <c r="C9" s="91"/>
      <c r="D9" s="92"/>
      <c r="E9" s="92"/>
      <c r="F9" s="92"/>
      <c r="G9" s="60"/>
      <c r="H9" s="60"/>
      <c r="I9" s="10"/>
    </row>
    <row r="10" spans="1:9" ht="12.75">
      <c r="A10" s="9"/>
      <c r="B10" s="3"/>
      <c r="C10" s="3"/>
      <c r="D10" s="3"/>
      <c r="E10" s="3"/>
      <c r="F10" s="3"/>
      <c r="G10" s="3"/>
      <c r="H10" s="3"/>
      <c r="I10" s="10"/>
    </row>
    <row r="11" spans="1:9" ht="12.75">
      <c r="A11" s="9"/>
      <c r="B11" s="3" t="s">
        <v>5</v>
      </c>
      <c r="C11" s="3"/>
      <c r="D11" s="14">
        <f>'計算表'!E5</f>
        <v>2046</v>
      </c>
      <c r="E11" s="15" t="s">
        <v>6</v>
      </c>
      <c r="F11" s="14">
        <f>'計算表'!A5</f>
        <v>20000</v>
      </c>
      <c r="G11" s="15" t="s">
        <v>61</v>
      </c>
      <c r="H11" s="14">
        <f>'計算表'!B5</f>
        <v>0</v>
      </c>
      <c r="I11" s="10"/>
    </row>
    <row r="12" spans="1:10" ht="12.75">
      <c r="A12" s="9"/>
      <c r="B12" s="3" t="s">
        <v>7</v>
      </c>
      <c r="C12" s="3"/>
      <c r="D12" s="14">
        <f>F11+H11</f>
        <v>20000</v>
      </c>
      <c r="E12" s="98" t="s">
        <v>50</v>
      </c>
      <c r="F12" s="98"/>
      <c r="G12" s="98"/>
      <c r="H12" s="98"/>
      <c r="I12" s="10"/>
      <c r="J12" s="57" t="s">
        <v>74</v>
      </c>
    </row>
    <row r="13" spans="1:9" ht="12.75">
      <c r="A13" s="9"/>
      <c r="B13" s="3" t="s">
        <v>8</v>
      </c>
      <c r="C13" s="3"/>
      <c r="D13" s="3"/>
      <c r="E13" s="3"/>
      <c r="F13" s="3"/>
      <c r="G13" s="3"/>
      <c r="H13" s="3"/>
      <c r="I13" s="10"/>
    </row>
    <row r="14" spans="1:10" ht="12.75">
      <c r="A14" s="9"/>
      <c r="B14" s="3"/>
      <c r="C14" s="3"/>
      <c r="D14" s="3"/>
      <c r="E14" s="3"/>
      <c r="F14" s="3"/>
      <c r="G14" s="3"/>
      <c r="H14" s="3"/>
      <c r="I14" s="10"/>
      <c r="J14" t="s">
        <v>72</v>
      </c>
    </row>
    <row r="15" spans="1:9" ht="12.75">
      <c r="A15" s="9"/>
      <c r="B15" s="3"/>
      <c r="C15" s="3"/>
      <c r="D15" s="3"/>
      <c r="E15" s="3" t="s">
        <v>9</v>
      </c>
      <c r="F15" s="3"/>
      <c r="G15" s="3"/>
      <c r="H15" s="3"/>
      <c r="I15" s="10"/>
    </row>
    <row r="16" spans="1:9" ht="12.75">
      <c r="A16" s="9"/>
      <c r="B16" s="3"/>
      <c r="C16" s="3"/>
      <c r="D16" s="3"/>
      <c r="E16" s="3"/>
      <c r="F16" s="3"/>
      <c r="G16" s="3"/>
      <c r="H16" s="3"/>
      <c r="I16" s="10"/>
    </row>
    <row r="17" spans="1:9" ht="12.75">
      <c r="A17" s="9"/>
      <c r="B17" s="3" t="s">
        <v>10</v>
      </c>
      <c r="C17" s="3"/>
      <c r="D17" s="3"/>
      <c r="E17" s="4"/>
      <c r="F17" s="4"/>
      <c r="G17" s="4"/>
      <c r="H17" s="4"/>
      <c r="I17" s="10"/>
    </row>
    <row r="18" spans="1:9" ht="12.75">
      <c r="A18" s="9"/>
      <c r="B18" s="5" t="s">
        <v>11</v>
      </c>
      <c r="C18" s="14">
        <f>'計算表'!G5</f>
        <v>20042</v>
      </c>
      <c r="D18" s="3"/>
      <c r="E18" s="96" t="s">
        <v>12</v>
      </c>
      <c r="F18" s="3"/>
      <c r="G18" s="3"/>
      <c r="H18" s="94" t="s">
        <v>13</v>
      </c>
      <c r="I18" s="10"/>
    </row>
    <row r="19" spans="1:9" ht="14.25">
      <c r="A19" s="9"/>
      <c r="B19" s="70" t="s">
        <v>85</v>
      </c>
      <c r="C19" s="14">
        <f>'計算表'!F5</f>
        <v>2004</v>
      </c>
      <c r="D19" s="3"/>
      <c r="E19" s="97"/>
      <c r="F19" s="4"/>
      <c r="G19" s="4"/>
      <c r="H19" s="95"/>
      <c r="I19" s="10"/>
    </row>
    <row r="20" spans="1:9" ht="12.75">
      <c r="A20" s="9"/>
      <c r="B20" s="3"/>
      <c r="C20" s="3"/>
      <c r="D20" s="3"/>
      <c r="E20" s="3"/>
      <c r="F20" s="3"/>
      <c r="G20" s="3"/>
      <c r="H20" s="3"/>
      <c r="I20" s="10"/>
    </row>
    <row r="21" spans="1:9" ht="12.75">
      <c r="A21" s="11"/>
      <c r="B21" s="4"/>
      <c r="C21" s="4"/>
      <c r="D21" s="4"/>
      <c r="E21" s="4"/>
      <c r="F21" s="4"/>
      <c r="G21" s="4"/>
      <c r="H21" s="4"/>
      <c r="I21" s="12"/>
    </row>
  </sheetData>
  <sheetProtection/>
  <mergeCells count="6">
    <mergeCell ref="B8:C9"/>
    <mergeCell ref="D8:F9"/>
    <mergeCell ref="D3:E3"/>
    <mergeCell ref="H18:H19"/>
    <mergeCell ref="E18:E19"/>
    <mergeCell ref="E12:H12"/>
  </mergeCells>
  <printOptions/>
  <pageMargins left="0.75" right="0.75" top="1" bottom="1" header="0.512" footer="0.512"/>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52"/>
  <sheetViews>
    <sheetView zoomScale="90" zoomScaleNormal="90" zoomScalePageLayoutView="0" workbookViewId="0" topLeftCell="A1">
      <selection activeCell="B22" sqref="B22"/>
    </sheetView>
  </sheetViews>
  <sheetFormatPr defaultColWidth="9.00390625" defaultRowHeight="12.75"/>
  <cols>
    <col min="1" max="7" width="6.75390625" style="0" customWidth="1"/>
    <col min="8" max="8" width="8.625" style="81" customWidth="1"/>
    <col min="9" max="9" width="8.125" style="0" customWidth="1"/>
  </cols>
  <sheetData>
    <row r="1" spans="1:8" ht="66" customHeight="1">
      <c r="A1" s="33"/>
      <c r="B1" s="3"/>
      <c r="C1" s="3"/>
      <c r="D1" s="3"/>
      <c r="E1" s="3"/>
      <c r="F1" s="3"/>
      <c r="G1" s="3"/>
      <c r="H1" s="80"/>
    </row>
    <row r="2" ht="12.75">
      <c r="A2" t="s">
        <v>51</v>
      </c>
    </row>
    <row r="3" ht="12.75">
      <c r="A3" t="s">
        <v>71</v>
      </c>
    </row>
    <row r="4" ht="22.5" customHeight="1">
      <c r="A4" s="33" t="s">
        <v>40</v>
      </c>
    </row>
    <row r="5" spans="1:9" ht="14.25">
      <c r="A5" s="38"/>
      <c r="B5" s="7"/>
      <c r="C5" s="7"/>
      <c r="D5" s="7"/>
      <c r="E5" s="7"/>
      <c r="F5" s="7"/>
      <c r="G5" s="7"/>
      <c r="H5" s="82"/>
      <c r="I5" s="8"/>
    </row>
    <row r="6" spans="1:9" ht="24">
      <c r="A6" s="9"/>
      <c r="B6" s="3"/>
      <c r="C6" s="3"/>
      <c r="D6" s="93" t="s">
        <v>52</v>
      </c>
      <c r="E6" s="93"/>
      <c r="F6" s="3"/>
      <c r="G6" s="3"/>
      <c r="H6" s="80"/>
      <c r="I6" s="10"/>
    </row>
    <row r="7" spans="1:9" ht="12.75">
      <c r="A7" s="9"/>
      <c r="B7" s="3"/>
      <c r="C7" s="3"/>
      <c r="D7" s="3"/>
      <c r="E7" s="3"/>
      <c r="F7" s="13" t="s">
        <v>3</v>
      </c>
      <c r="G7" s="4"/>
      <c r="H7" s="83"/>
      <c r="I7" s="10"/>
    </row>
    <row r="8" spans="1:9" ht="12.75">
      <c r="A8" s="9"/>
      <c r="B8" s="3" t="s">
        <v>4</v>
      </c>
      <c r="C8" s="3"/>
      <c r="D8" s="3"/>
      <c r="E8" s="3"/>
      <c r="F8" s="3"/>
      <c r="G8" s="3"/>
      <c r="H8" s="80"/>
      <c r="I8" s="10"/>
    </row>
    <row r="9" spans="1:9" ht="12.75">
      <c r="A9" s="9"/>
      <c r="B9" s="3" t="s">
        <v>70</v>
      </c>
      <c r="C9" s="3"/>
      <c r="D9" s="3"/>
      <c r="E9" s="3"/>
      <c r="F9" s="3"/>
      <c r="G9" s="3"/>
      <c r="H9" s="80"/>
      <c r="I9" s="10"/>
    </row>
    <row r="10" spans="1:9" ht="13.5" thickBot="1">
      <c r="A10" s="9"/>
      <c r="B10" s="3"/>
      <c r="C10" s="3"/>
      <c r="D10" s="3"/>
      <c r="E10" s="3"/>
      <c r="F10" s="3"/>
      <c r="G10" s="3"/>
      <c r="H10" s="80"/>
      <c r="I10" s="10"/>
    </row>
    <row r="11" spans="1:9" ht="13.5" thickTop="1">
      <c r="A11" s="9"/>
      <c r="B11" s="91" t="s">
        <v>33</v>
      </c>
      <c r="C11" s="91"/>
      <c r="D11" s="105">
        <v>3858</v>
      </c>
      <c r="E11" s="106"/>
      <c r="F11" s="107"/>
      <c r="G11" s="60"/>
      <c r="H11" s="84"/>
      <c r="I11" s="10"/>
    </row>
    <row r="12" spans="1:9" ht="13.5" thickBot="1">
      <c r="A12" s="9"/>
      <c r="B12" s="91"/>
      <c r="C12" s="91"/>
      <c r="D12" s="108"/>
      <c r="E12" s="109"/>
      <c r="F12" s="110"/>
      <c r="G12" s="60"/>
      <c r="H12" s="84"/>
      <c r="I12" s="10"/>
    </row>
    <row r="13" spans="1:9" ht="14.25" thickBot="1" thickTop="1">
      <c r="A13" s="9"/>
      <c r="B13" s="3"/>
      <c r="C13" s="3"/>
      <c r="D13" s="3"/>
      <c r="E13" s="3"/>
      <c r="F13" s="3"/>
      <c r="G13" s="3"/>
      <c r="H13" s="80"/>
      <c r="I13" s="10"/>
    </row>
    <row r="14" spans="1:9" ht="13.5" thickBot="1">
      <c r="A14" s="9"/>
      <c r="B14" s="113" t="s">
        <v>34</v>
      </c>
      <c r="C14" s="113"/>
      <c r="D14" s="21">
        <v>358</v>
      </c>
      <c r="E14" s="41" t="s">
        <v>15</v>
      </c>
      <c r="F14" s="21">
        <v>3000</v>
      </c>
      <c r="G14" s="42" t="s">
        <v>62</v>
      </c>
      <c r="H14" s="85">
        <v>500</v>
      </c>
      <c r="I14" s="10"/>
    </row>
    <row r="15" spans="1:9" ht="13.5" thickBot="1">
      <c r="A15" s="9"/>
      <c r="B15" s="94" t="s">
        <v>32</v>
      </c>
      <c r="C15" s="94"/>
      <c r="D15" s="21">
        <v>3500</v>
      </c>
      <c r="E15" s="111" t="s">
        <v>75</v>
      </c>
      <c r="F15" s="112"/>
      <c r="G15" s="112"/>
      <c r="H15" s="112"/>
      <c r="I15" s="10"/>
    </row>
    <row r="16" spans="1:9" ht="12.75">
      <c r="A16" s="9"/>
      <c r="B16" s="3" t="s">
        <v>8</v>
      </c>
      <c r="C16" s="3"/>
      <c r="D16" s="3"/>
      <c r="E16" s="3"/>
      <c r="F16" s="3"/>
      <c r="G16" s="3"/>
      <c r="H16" s="80"/>
      <c r="I16" s="10"/>
    </row>
    <row r="17" spans="1:9" ht="12.75">
      <c r="A17" s="9"/>
      <c r="B17" s="3"/>
      <c r="C17" s="3"/>
      <c r="D17" s="3"/>
      <c r="E17" s="3"/>
      <c r="F17" s="3"/>
      <c r="G17" s="3"/>
      <c r="H17" s="80"/>
      <c r="I17" s="10"/>
    </row>
    <row r="18" spans="1:9" ht="12.75">
      <c r="A18" s="9"/>
      <c r="B18" s="3"/>
      <c r="C18" s="3"/>
      <c r="D18" s="3"/>
      <c r="E18" s="3" t="s">
        <v>9</v>
      </c>
      <c r="F18" s="3"/>
      <c r="G18" s="3"/>
      <c r="H18" s="80"/>
      <c r="I18" s="10"/>
    </row>
    <row r="19" spans="1:9" ht="12.75">
      <c r="A19" s="9"/>
      <c r="B19" s="3"/>
      <c r="C19" s="3"/>
      <c r="D19" s="3"/>
      <c r="E19" s="3"/>
      <c r="F19" s="3"/>
      <c r="G19" s="3"/>
      <c r="H19" s="80"/>
      <c r="I19" s="10"/>
    </row>
    <row r="20" spans="1:9" ht="13.5" thickBot="1">
      <c r="A20" s="9"/>
      <c r="B20" s="3" t="s">
        <v>10</v>
      </c>
      <c r="C20" s="3"/>
      <c r="D20" s="3"/>
      <c r="E20" s="4"/>
      <c r="F20" s="4"/>
      <c r="G20" s="4"/>
      <c r="H20" s="83"/>
      <c r="I20" s="10"/>
    </row>
    <row r="21" spans="1:9" ht="13.5" thickBot="1">
      <c r="A21" s="18" t="s">
        <v>28</v>
      </c>
      <c r="B21" s="5" t="s">
        <v>11</v>
      </c>
      <c r="C21" s="21">
        <v>3508</v>
      </c>
      <c r="D21" s="3"/>
      <c r="E21" s="96" t="s">
        <v>12</v>
      </c>
      <c r="F21" s="3"/>
      <c r="G21" s="3"/>
      <c r="H21" s="114" t="s">
        <v>13</v>
      </c>
      <c r="I21" s="10"/>
    </row>
    <row r="22" spans="1:9" ht="13.5" thickBot="1">
      <c r="A22" s="18" t="s">
        <v>27</v>
      </c>
      <c r="B22" s="5" t="s">
        <v>94</v>
      </c>
      <c r="C22" s="21">
        <v>350</v>
      </c>
      <c r="D22" s="3"/>
      <c r="E22" s="97"/>
      <c r="F22" s="4"/>
      <c r="G22" s="4"/>
      <c r="H22" s="115"/>
      <c r="I22" s="10"/>
    </row>
    <row r="23" spans="1:9" ht="12.75">
      <c r="A23" s="11"/>
      <c r="B23" s="4"/>
      <c r="C23" s="4"/>
      <c r="D23" s="4"/>
      <c r="E23" s="4"/>
      <c r="F23" s="4"/>
      <c r="G23" s="4"/>
      <c r="H23" s="83"/>
      <c r="I23" s="12"/>
    </row>
    <row r="24" spans="1:9" ht="12.75">
      <c r="A24" s="3"/>
      <c r="B24" s="3"/>
      <c r="C24" s="3"/>
      <c r="D24" s="3"/>
      <c r="E24" s="3"/>
      <c r="F24" s="3"/>
      <c r="G24" s="3"/>
      <c r="H24" s="80"/>
      <c r="I24" s="3"/>
    </row>
    <row r="25" spans="1:9" ht="12.75">
      <c r="A25" s="3"/>
      <c r="B25" s="3"/>
      <c r="C25" s="3"/>
      <c r="D25" s="3"/>
      <c r="E25" s="3"/>
      <c r="F25" s="3"/>
      <c r="G25" s="3"/>
      <c r="H25" s="80"/>
      <c r="I25" s="3"/>
    </row>
    <row r="26" spans="2:10" ht="13.5" thickBot="1">
      <c r="B26" s="34" t="s">
        <v>43</v>
      </c>
      <c r="J26" s="35"/>
    </row>
    <row r="27" spans="3:10" ht="13.5" thickBot="1">
      <c r="C27" s="16" t="s">
        <v>16</v>
      </c>
      <c r="H27" s="19">
        <v>3000</v>
      </c>
      <c r="I27" t="s">
        <v>22</v>
      </c>
      <c r="J27" s="3"/>
    </row>
    <row r="28" spans="2:10" ht="13.5" thickBot="1">
      <c r="B28" s="16"/>
      <c r="C28" s="16"/>
      <c r="H28" s="2"/>
      <c r="J28" s="3"/>
    </row>
    <row r="29" spans="3:10" ht="13.5" thickBot="1">
      <c r="C29" s="16" t="s">
        <v>60</v>
      </c>
      <c r="H29" s="19">
        <v>500</v>
      </c>
      <c r="I29" t="s">
        <v>23</v>
      </c>
      <c r="J29" s="3"/>
    </row>
    <row r="30" spans="2:10" ht="13.5" thickBot="1">
      <c r="B30" s="16"/>
      <c r="C30" s="16"/>
      <c r="D30" s="2"/>
      <c r="J30" s="3"/>
    </row>
    <row r="31" spans="3:10" ht="13.5" thickBot="1">
      <c r="C31" s="16" t="s">
        <v>17</v>
      </c>
      <c r="D31" t="s">
        <v>29</v>
      </c>
      <c r="F31" s="17" t="s">
        <v>21</v>
      </c>
      <c r="H31" s="74">
        <f>H27+H29</f>
        <v>3500</v>
      </c>
      <c r="I31" t="s">
        <v>24</v>
      </c>
      <c r="J31" s="3"/>
    </row>
    <row r="32" spans="2:10" ht="13.5" thickBot="1">
      <c r="B32" s="16"/>
      <c r="C32" s="16"/>
      <c r="J32" s="3"/>
    </row>
    <row r="33" spans="3:10" ht="14.25" thickBot="1" thickTop="1">
      <c r="C33" s="16" t="s">
        <v>18</v>
      </c>
      <c r="D33" t="s">
        <v>88</v>
      </c>
      <c r="F33" s="17" t="s">
        <v>89</v>
      </c>
      <c r="G33" s="17"/>
      <c r="H33" s="76">
        <f>ROUNDDOWN((ROUNDUP(H31/0.9979,1))*1.1,0)</f>
        <v>3858</v>
      </c>
      <c r="I33" t="s">
        <v>25</v>
      </c>
      <c r="J33" s="3"/>
    </row>
    <row r="34" spans="2:10" ht="14.25" thickBot="1" thickTop="1">
      <c r="B34" s="16"/>
      <c r="C34" s="16"/>
      <c r="D34" t="s">
        <v>95</v>
      </c>
      <c r="J34" s="3"/>
    </row>
    <row r="35" spans="3:10" ht="13.5" thickBot="1">
      <c r="C35" s="16" t="s">
        <v>19</v>
      </c>
      <c r="D35" t="s">
        <v>30</v>
      </c>
      <c r="F35" s="17" t="s">
        <v>90</v>
      </c>
      <c r="H35" s="74">
        <f>H33-H31</f>
        <v>358</v>
      </c>
      <c r="I35" t="s">
        <v>26</v>
      </c>
      <c r="J35" s="3"/>
    </row>
    <row r="36" spans="2:10" ht="13.5" thickBot="1">
      <c r="B36" s="16"/>
      <c r="C36" s="16"/>
      <c r="J36" s="3"/>
    </row>
    <row r="37" spans="3:10" ht="13.5" thickBot="1">
      <c r="C37" s="16" t="s">
        <v>84</v>
      </c>
      <c r="D37" t="s">
        <v>96</v>
      </c>
      <c r="F37" s="17" t="s">
        <v>92</v>
      </c>
      <c r="H37" s="74">
        <f>ROUNDDOWN(ROUNDUP(H31/0.9979,1)*0.1,0)</f>
        <v>350</v>
      </c>
      <c r="I37" t="s">
        <v>27</v>
      </c>
      <c r="J37" s="3"/>
    </row>
    <row r="38" spans="2:10" ht="13.5" thickBot="1">
      <c r="B38" s="16"/>
      <c r="C38" s="16"/>
      <c r="D38" t="s">
        <v>95</v>
      </c>
      <c r="J38" s="3"/>
    </row>
    <row r="39" spans="3:10" ht="13.5" thickBot="1">
      <c r="C39" s="16" t="s">
        <v>20</v>
      </c>
      <c r="D39" t="s">
        <v>31</v>
      </c>
      <c r="F39" s="17" t="s">
        <v>87</v>
      </c>
      <c r="H39" s="74">
        <f>H33-H37</f>
        <v>3508</v>
      </c>
      <c r="I39" t="s">
        <v>28</v>
      </c>
      <c r="J39" s="3"/>
    </row>
    <row r="40" spans="2:10" ht="12.75">
      <c r="B40" s="16"/>
      <c r="C40" s="16"/>
      <c r="F40" s="17"/>
      <c r="H40" s="23"/>
      <c r="J40" s="3"/>
    </row>
    <row r="41" ht="20.25" customHeight="1" thickBot="1">
      <c r="A41" t="s">
        <v>49</v>
      </c>
    </row>
    <row r="42" spans="1:8" ht="26.25" customHeight="1">
      <c r="A42" s="103" t="s">
        <v>63</v>
      </c>
      <c r="B42" s="104"/>
      <c r="C42" s="104" t="s">
        <v>64</v>
      </c>
      <c r="D42" s="104"/>
      <c r="E42" s="47" t="s">
        <v>65</v>
      </c>
      <c r="F42" s="104" t="s">
        <v>66</v>
      </c>
      <c r="G42" s="104"/>
      <c r="H42" s="86" t="s">
        <v>67</v>
      </c>
    </row>
    <row r="43" spans="1:8" ht="18.75" customHeight="1">
      <c r="A43" s="99">
        <v>1000</v>
      </c>
      <c r="B43" s="100"/>
      <c r="C43" s="100">
        <f>INT(+A43/(1-(10.21/110)))</f>
        <v>1102</v>
      </c>
      <c r="D43" s="100">
        <f>INT(+C43/(1-(10.21/110)))</f>
        <v>1214</v>
      </c>
      <c r="E43" s="45">
        <f>INT(C43*100/110*0.1021)</f>
        <v>102</v>
      </c>
      <c r="F43" s="100">
        <f>+C43-H43</f>
        <v>1002</v>
      </c>
      <c r="G43" s="100">
        <f>+D43-F43</f>
        <v>212</v>
      </c>
      <c r="H43" s="46">
        <f>INT(+C43*10/110)</f>
        <v>100</v>
      </c>
    </row>
    <row r="44" spans="1:8" ht="18.75" customHeight="1">
      <c r="A44" s="99">
        <v>2000</v>
      </c>
      <c r="B44" s="100"/>
      <c r="C44" s="100">
        <f aca="true" t="shared" si="0" ref="C44:C52">INT(+A44/(1-(10.21/110)))</f>
        <v>2204</v>
      </c>
      <c r="D44" s="100">
        <f aca="true" t="shared" si="1" ref="D44:D52">INT(+C44/(1-(10.21/110)))</f>
        <v>2429</v>
      </c>
      <c r="E44" s="45">
        <f aca="true" t="shared" si="2" ref="E44:E52">INT(C44*100/110*0.1021)</f>
        <v>204</v>
      </c>
      <c r="F44" s="100">
        <f aca="true" t="shared" si="3" ref="F44:F52">+C44-H44</f>
        <v>2004</v>
      </c>
      <c r="G44" s="100">
        <f aca="true" t="shared" si="4" ref="G44:G52">+D44-F44</f>
        <v>425</v>
      </c>
      <c r="H44" s="46">
        <f aca="true" t="shared" si="5" ref="H44:H52">INT(+C44*10/110)</f>
        <v>200</v>
      </c>
    </row>
    <row r="45" spans="1:8" ht="18.75" customHeight="1">
      <c r="A45" s="99">
        <v>3000</v>
      </c>
      <c r="B45" s="100"/>
      <c r="C45" s="100">
        <f t="shared" si="0"/>
        <v>3306</v>
      </c>
      <c r="D45" s="100">
        <f t="shared" si="1"/>
        <v>3644</v>
      </c>
      <c r="E45" s="45">
        <f t="shared" si="2"/>
        <v>306</v>
      </c>
      <c r="F45" s="100">
        <f t="shared" si="3"/>
        <v>3006</v>
      </c>
      <c r="G45" s="100">
        <f t="shared" si="4"/>
        <v>638</v>
      </c>
      <c r="H45" s="46">
        <f t="shared" si="5"/>
        <v>300</v>
      </c>
    </row>
    <row r="46" spans="1:8" ht="18.75" customHeight="1">
      <c r="A46" s="99">
        <v>5000</v>
      </c>
      <c r="B46" s="100"/>
      <c r="C46" s="100">
        <f t="shared" si="0"/>
        <v>5511</v>
      </c>
      <c r="D46" s="100">
        <f t="shared" si="1"/>
        <v>6074</v>
      </c>
      <c r="E46" s="45">
        <f t="shared" si="2"/>
        <v>511</v>
      </c>
      <c r="F46" s="100">
        <f t="shared" si="3"/>
        <v>5010</v>
      </c>
      <c r="G46" s="100">
        <f t="shared" si="4"/>
        <v>1064</v>
      </c>
      <c r="H46" s="46">
        <f t="shared" si="5"/>
        <v>501</v>
      </c>
    </row>
    <row r="47" spans="1:8" ht="18.75" customHeight="1">
      <c r="A47" s="99">
        <v>10000</v>
      </c>
      <c r="B47" s="100"/>
      <c r="C47" s="100">
        <f t="shared" si="0"/>
        <v>11023</v>
      </c>
      <c r="D47" s="100">
        <f t="shared" si="1"/>
        <v>12150</v>
      </c>
      <c r="E47" s="45">
        <f t="shared" si="2"/>
        <v>1023</v>
      </c>
      <c r="F47" s="100">
        <f t="shared" si="3"/>
        <v>10021</v>
      </c>
      <c r="G47" s="100">
        <f t="shared" si="4"/>
        <v>2129</v>
      </c>
      <c r="H47" s="46">
        <f t="shared" si="5"/>
        <v>1002</v>
      </c>
    </row>
    <row r="48" spans="1:8" ht="18.75" customHeight="1">
      <c r="A48" s="99">
        <v>15000</v>
      </c>
      <c r="B48" s="100"/>
      <c r="C48" s="100">
        <f t="shared" si="0"/>
        <v>16534</v>
      </c>
      <c r="D48" s="100">
        <f t="shared" si="1"/>
        <v>18225</v>
      </c>
      <c r="E48" s="45">
        <f t="shared" si="2"/>
        <v>1534</v>
      </c>
      <c r="F48" s="100">
        <f t="shared" si="3"/>
        <v>15031</v>
      </c>
      <c r="G48" s="100">
        <f t="shared" si="4"/>
        <v>3194</v>
      </c>
      <c r="H48" s="46">
        <f t="shared" si="5"/>
        <v>1503</v>
      </c>
    </row>
    <row r="49" spans="1:8" ht="18.75" customHeight="1">
      <c r="A49" s="99">
        <v>20000</v>
      </c>
      <c r="B49" s="100"/>
      <c r="C49" s="100">
        <f t="shared" si="0"/>
        <v>22046</v>
      </c>
      <c r="D49" s="100">
        <f t="shared" si="1"/>
        <v>24301</v>
      </c>
      <c r="E49" s="45">
        <f t="shared" si="2"/>
        <v>2046</v>
      </c>
      <c r="F49" s="100">
        <f t="shared" si="3"/>
        <v>20042</v>
      </c>
      <c r="G49" s="100">
        <f t="shared" si="4"/>
        <v>4259</v>
      </c>
      <c r="H49" s="46">
        <f t="shared" si="5"/>
        <v>2004</v>
      </c>
    </row>
    <row r="50" spans="1:8" ht="18.75" customHeight="1">
      <c r="A50" s="99">
        <v>30000</v>
      </c>
      <c r="B50" s="100"/>
      <c r="C50" s="100">
        <f t="shared" si="0"/>
        <v>33069</v>
      </c>
      <c r="D50" s="100">
        <f t="shared" si="1"/>
        <v>36452</v>
      </c>
      <c r="E50" s="45">
        <f t="shared" si="2"/>
        <v>3069</v>
      </c>
      <c r="F50" s="100">
        <f t="shared" si="3"/>
        <v>30063</v>
      </c>
      <c r="G50" s="100">
        <f t="shared" si="4"/>
        <v>6389</v>
      </c>
      <c r="H50" s="46">
        <f t="shared" si="5"/>
        <v>3006</v>
      </c>
    </row>
    <row r="51" spans="1:8" ht="18.75" customHeight="1">
      <c r="A51" s="99">
        <v>40000</v>
      </c>
      <c r="B51" s="100"/>
      <c r="C51" s="100">
        <f t="shared" si="0"/>
        <v>44092</v>
      </c>
      <c r="D51" s="100">
        <f t="shared" si="1"/>
        <v>48603</v>
      </c>
      <c r="E51" s="45">
        <f t="shared" si="2"/>
        <v>4092</v>
      </c>
      <c r="F51" s="100">
        <f t="shared" si="3"/>
        <v>40084</v>
      </c>
      <c r="G51" s="100">
        <f t="shared" si="4"/>
        <v>8519</v>
      </c>
      <c r="H51" s="46">
        <f t="shared" si="5"/>
        <v>4008</v>
      </c>
    </row>
    <row r="52" spans="1:8" ht="18.75" customHeight="1" thickBot="1">
      <c r="A52" s="101">
        <v>50000</v>
      </c>
      <c r="B52" s="102"/>
      <c r="C52" s="102">
        <f t="shared" si="0"/>
        <v>55115</v>
      </c>
      <c r="D52" s="102">
        <f t="shared" si="1"/>
        <v>60754</v>
      </c>
      <c r="E52" s="43">
        <f t="shared" si="2"/>
        <v>5115</v>
      </c>
      <c r="F52" s="102">
        <f t="shared" si="3"/>
        <v>50105</v>
      </c>
      <c r="G52" s="102">
        <f t="shared" si="4"/>
        <v>10649</v>
      </c>
      <c r="H52" s="44">
        <f t="shared" si="5"/>
        <v>5010</v>
      </c>
    </row>
  </sheetData>
  <sheetProtection/>
  <mergeCells count="41">
    <mergeCell ref="D6:E6"/>
    <mergeCell ref="B11:C12"/>
    <mergeCell ref="D11:F12"/>
    <mergeCell ref="E21:E22"/>
    <mergeCell ref="B15:C15"/>
    <mergeCell ref="E15:H15"/>
    <mergeCell ref="B14:C14"/>
    <mergeCell ref="H21:H22"/>
    <mergeCell ref="A42:B42"/>
    <mergeCell ref="C42:D42"/>
    <mergeCell ref="F42:G42"/>
    <mergeCell ref="C43:D43"/>
    <mergeCell ref="F43:G43"/>
    <mergeCell ref="A43:B43"/>
    <mergeCell ref="A44:B44"/>
    <mergeCell ref="C44:D44"/>
    <mergeCell ref="F44:G44"/>
    <mergeCell ref="A45:B45"/>
    <mergeCell ref="C45:D45"/>
    <mergeCell ref="F45:G45"/>
    <mergeCell ref="A46:B46"/>
    <mergeCell ref="C46:D46"/>
    <mergeCell ref="F46:G46"/>
    <mergeCell ref="A47:B47"/>
    <mergeCell ref="C47:D47"/>
    <mergeCell ref="F47:G47"/>
    <mergeCell ref="A50:B50"/>
    <mergeCell ref="C50:D50"/>
    <mergeCell ref="F50:G50"/>
    <mergeCell ref="A48:B48"/>
    <mergeCell ref="C48:D48"/>
    <mergeCell ref="F48:G48"/>
    <mergeCell ref="A49:B49"/>
    <mergeCell ref="C49:D49"/>
    <mergeCell ref="F49:G49"/>
    <mergeCell ref="A51:B51"/>
    <mergeCell ref="C51:D51"/>
    <mergeCell ref="F51:G51"/>
    <mergeCell ref="A52:B52"/>
    <mergeCell ref="C52:D52"/>
    <mergeCell ref="F52:G52"/>
  </mergeCells>
  <printOptions horizontalCentered="1"/>
  <pageMargins left="0.5905511811023623" right="0.3937007874015748" top="0.3937007874015748" bottom="0.3937007874015748"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3:I57"/>
  <sheetViews>
    <sheetView tabSelected="1" zoomScalePageLayoutView="0" workbookViewId="0" topLeftCell="A16">
      <selection activeCell="K33" sqref="K33"/>
    </sheetView>
  </sheetViews>
  <sheetFormatPr defaultColWidth="9.00390625" defaultRowHeight="12.75"/>
  <cols>
    <col min="1" max="3" width="6.75390625" style="0" customWidth="1"/>
    <col min="4" max="4" width="9.625" style="0" customWidth="1"/>
    <col min="5" max="5" width="6.75390625" style="0" customWidth="1"/>
    <col min="6" max="6" width="7.50390625" style="0" customWidth="1"/>
    <col min="7" max="7" width="6.75390625" style="0" customWidth="1"/>
    <col min="8" max="8" width="7.50390625" style="0" customWidth="1"/>
    <col min="9" max="9" width="6.75390625" style="3" customWidth="1"/>
    <col min="10" max="10" width="6.75390625" style="0" customWidth="1"/>
  </cols>
  <sheetData>
    <row r="1" ht="53.25" customHeight="1"/>
    <row r="2" ht="17.25" customHeight="1" thickBot="1"/>
    <row r="3" spans="1:5" ht="21.75" thickBot="1">
      <c r="A3" s="37" t="s">
        <v>48</v>
      </c>
      <c r="D3" s="20"/>
      <c r="E3" t="s">
        <v>82</v>
      </c>
    </row>
    <row r="4" spans="5:9" ht="13.5" thickBot="1">
      <c r="E4" s="34" t="s">
        <v>43</v>
      </c>
      <c r="I4" s="35"/>
    </row>
    <row r="5" spans="1:9" ht="13.5" thickBot="1">
      <c r="A5" s="120" t="s">
        <v>16</v>
      </c>
      <c r="B5" s="120"/>
      <c r="H5" s="73">
        <v>3000</v>
      </c>
      <c r="I5" s="62" t="s">
        <v>79</v>
      </c>
    </row>
    <row r="6" spans="1:9" ht="13.5" thickBot="1">
      <c r="A6" s="16"/>
      <c r="B6" s="16"/>
      <c r="F6" s="2"/>
      <c r="H6" s="3"/>
      <c r="I6" s="62"/>
    </row>
    <row r="7" spans="1:9" ht="13.5" thickBot="1">
      <c r="A7" s="120" t="s">
        <v>60</v>
      </c>
      <c r="B7" s="120"/>
      <c r="H7" s="73">
        <v>500</v>
      </c>
      <c r="I7" s="62" t="s">
        <v>80</v>
      </c>
    </row>
    <row r="8" spans="1:9" ht="13.5" thickBot="1">
      <c r="A8" s="16"/>
      <c r="B8" s="16"/>
      <c r="H8" s="3"/>
      <c r="I8" s="62"/>
    </row>
    <row r="9" spans="1:9" ht="13.5" thickBot="1">
      <c r="A9" s="120" t="s">
        <v>17</v>
      </c>
      <c r="B9" s="120"/>
      <c r="C9" s="16" t="s">
        <v>22</v>
      </c>
      <c r="D9" s="74">
        <f>H5</f>
        <v>3000</v>
      </c>
      <c r="E9" s="36" t="s">
        <v>44</v>
      </c>
      <c r="F9" s="74">
        <f>H7</f>
        <v>500</v>
      </c>
      <c r="G9" s="1" t="s">
        <v>45</v>
      </c>
      <c r="H9" s="74">
        <f>D9+F9</f>
        <v>3500</v>
      </c>
      <c r="I9" s="62" t="s">
        <v>17</v>
      </c>
    </row>
    <row r="10" spans="1:9" ht="13.5" thickBot="1">
      <c r="A10" s="16"/>
      <c r="B10" s="16"/>
      <c r="D10" s="78"/>
      <c r="H10" s="75"/>
      <c r="I10" s="62"/>
    </row>
    <row r="11" spans="1:9" ht="14.25" thickBot="1" thickTop="1">
      <c r="A11" s="120" t="s">
        <v>18</v>
      </c>
      <c r="B11" s="120"/>
      <c r="C11" s="16" t="s">
        <v>24</v>
      </c>
      <c r="D11" s="74">
        <f>H9</f>
        <v>3500</v>
      </c>
      <c r="E11" s="118" t="s">
        <v>91</v>
      </c>
      <c r="F11" s="119"/>
      <c r="G11" s="36" t="s">
        <v>78</v>
      </c>
      <c r="H11" s="87">
        <f>ROUNDDOWN(D11/0.9979*1.1,0)</f>
        <v>3858</v>
      </c>
      <c r="I11" s="62" t="s">
        <v>18</v>
      </c>
    </row>
    <row r="12" spans="1:9" ht="13.5" thickBot="1">
      <c r="A12" s="16"/>
      <c r="B12" s="16"/>
      <c r="D12" s="78"/>
      <c r="H12" s="75"/>
      <c r="I12" s="62"/>
    </row>
    <row r="13" spans="1:9" ht="13.5" thickBot="1">
      <c r="A13" s="120" t="s">
        <v>19</v>
      </c>
      <c r="B13" s="120"/>
      <c r="C13" s="16" t="s">
        <v>25</v>
      </c>
      <c r="D13" s="74">
        <f>H11</f>
        <v>3858</v>
      </c>
      <c r="E13" s="36" t="s">
        <v>46</v>
      </c>
      <c r="F13" s="74">
        <f>H9</f>
        <v>3500</v>
      </c>
      <c r="G13" s="1" t="s">
        <v>45</v>
      </c>
      <c r="H13" s="77">
        <f>D13-F13</f>
        <v>358</v>
      </c>
      <c r="I13" s="62" t="s">
        <v>19</v>
      </c>
    </row>
    <row r="14" spans="1:9" ht="13.5" thickBot="1">
      <c r="A14" s="16"/>
      <c r="B14" s="16"/>
      <c r="D14" s="78"/>
      <c r="H14" s="75"/>
      <c r="I14" s="62"/>
    </row>
    <row r="15" spans="1:9" ht="14.25" thickBot="1" thickTop="1">
      <c r="A15" s="120" t="s">
        <v>84</v>
      </c>
      <c r="B15" s="120"/>
      <c r="C15" s="16" t="s">
        <v>24</v>
      </c>
      <c r="D15" s="74">
        <f>H9</f>
        <v>3500</v>
      </c>
      <c r="E15" s="118" t="s">
        <v>98</v>
      </c>
      <c r="F15" s="119"/>
      <c r="G15" s="1" t="s">
        <v>45</v>
      </c>
      <c r="H15" s="76">
        <f>ROUNDDOWN(D15/0.9979*0.1,0)</f>
        <v>350</v>
      </c>
      <c r="I15" s="62" t="s">
        <v>81</v>
      </c>
    </row>
    <row r="16" spans="1:9" ht="13.5" thickBot="1">
      <c r="A16" s="16"/>
      <c r="B16" s="16"/>
      <c r="D16" s="78"/>
      <c r="H16" s="75"/>
      <c r="I16" s="62"/>
    </row>
    <row r="17" spans="1:9" ht="13.5" thickBot="1">
      <c r="A17" s="120" t="s">
        <v>20</v>
      </c>
      <c r="B17" s="120"/>
      <c r="C17" s="16" t="s">
        <v>25</v>
      </c>
      <c r="D17" s="74">
        <f>H11</f>
        <v>3858</v>
      </c>
      <c r="E17" s="36" t="s">
        <v>47</v>
      </c>
      <c r="F17" s="79">
        <f>H15</f>
        <v>350</v>
      </c>
      <c r="G17" s="1" t="s">
        <v>45</v>
      </c>
      <c r="H17" s="74">
        <f>D17-F17</f>
        <v>3508</v>
      </c>
      <c r="I17" s="62" t="s">
        <v>20</v>
      </c>
    </row>
    <row r="18" spans="1:7" ht="12.75">
      <c r="A18" s="16"/>
      <c r="B18" s="16"/>
      <c r="E18" s="17"/>
      <c r="G18" s="23"/>
    </row>
    <row r="19" spans="1:9" s="57" customFormat="1" ht="23.25" customHeight="1">
      <c r="A19" s="66" t="s">
        <v>77</v>
      </c>
      <c r="B19" s="64"/>
      <c r="E19" s="65"/>
      <c r="G19" s="67"/>
      <c r="I19" s="63"/>
    </row>
    <row r="20" spans="1:9" ht="12.75">
      <c r="A20" s="24"/>
      <c r="B20" s="25"/>
      <c r="C20" s="25"/>
      <c r="D20" s="25"/>
      <c r="E20" s="25"/>
      <c r="F20" s="25"/>
      <c r="G20" s="25"/>
      <c r="H20" s="25"/>
      <c r="I20" s="26"/>
    </row>
    <row r="21" spans="1:9" ht="24">
      <c r="A21" s="27"/>
      <c r="B21" s="3"/>
      <c r="C21" s="3"/>
      <c r="D21" s="93" t="s">
        <v>2</v>
      </c>
      <c r="E21" s="93"/>
      <c r="F21" s="93"/>
      <c r="G21" s="3"/>
      <c r="H21" s="3"/>
      <c r="I21" s="28"/>
    </row>
    <row r="22" spans="1:9" ht="12.75">
      <c r="A22" s="27"/>
      <c r="B22" s="3"/>
      <c r="C22" s="3"/>
      <c r="D22" s="3"/>
      <c r="E22" s="3"/>
      <c r="F22" s="13" t="s">
        <v>101</v>
      </c>
      <c r="G22" s="4"/>
      <c r="H22" s="4"/>
      <c r="I22" s="28"/>
    </row>
    <row r="23" spans="1:9" ht="12.75">
      <c r="A23" s="27"/>
      <c r="B23" s="3" t="s">
        <v>4</v>
      </c>
      <c r="C23" s="3"/>
      <c r="D23" s="3"/>
      <c r="E23" s="3"/>
      <c r="F23" s="3"/>
      <c r="G23" s="3"/>
      <c r="H23" s="3"/>
      <c r="I23" s="28"/>
    </row>
    <row r="24" spans="1:9" ht="12.75">
      <c r="A24" s="27"/>
      <c r="B24" s="4" t="s">
        <v>99</v>
      </c>
      <c r="C24" s="4"/>
      <c r="D24" s="4"/>
      <c r="E24" s="3"/>
      <c r="F24" s="3"/>
      <c r="G24" s="3"/>
      <c r="H24" s="3"/>
      <c r="I24" s="28"/>
    </row>
    <row r="25" spans="1:9" ht="13.5" thickBot="1">
      <c r="A25" s="27"/>
      <c r="B25" s="3"/>
      <c r="C25" s="3"/>
      <c r="D25" s="3"/>
      <c r="E25" s="3"/>
      <c r="F25" s="3"/>
      <c r="G25" s="3"/>
      <c r="H25" s="3"/>
      <c r="I25" s="28"/>
    </row>
    <row r="26" spans="1:9" ht="13.5" thickTop="1">
      <c r="A26" s="27"/>
      <c r="B26" s="91" t="s">
        <v>14</v>
      </c>
      <c r="C26" s="91"/>
      <c r="D26" s="105" t="s">
        <v>59</v>
      </c>
      <c r="E26" s="106"/>
      <c r="F26" s="107"/>
      <c r="G26" s="60"/>
      <c r="H26" s="60"/>
      <c r="I26" s="28"/>
    </row>
    <row r="27" spans="1:9" ht="13.5" thickBot="1">
      <c r="A27" s="27"/>
      <c r="B27" s="91"/>
      <c r="C27" s="91"/>
      <c r="D27" s="108"/>
      <c r="E27" s="109"/>
      <c r="F27" s="110"/>
      <c r="G27" s="60"/>
      <c r="H27" s="60"/>
      <c r="I27" s="28"/>
    </row>
    <row r="28" spans="1:9" ht="14.25" thickBot="1" thickTop="1">
      <c r="A28" s="27"/>
      <c r="B28" s="3"/>
      <c r="C28" s="3"/>
      <c r="D28" s="3"/>
      <c r="E28" s="3"/>
      <c r="F28" s="3"/>
      <c r="G28" s="3"/>
      <c r="H28" s="3"/>
      <c r="I28" s="28"/>
    </row>
    <row r="29" spans="1:9" ht="13.5" thickBot="1">
      <c r="A29" s="27"/>
      <c r="B29" s="113" t="s">
        <v>38</v>
      </c>
      <c r="C29" s="113"/>
      <c r="D29" s="22" t="s">
        <v>58</v>
      </c>
      <c r="E29" s="15" t="s">
        <v>39</v>
      </c>
      <c r="F29" s="22" t="s">
        <v>37</v>
      </c>
      <c r="G29" s="15" t="s">
        <v>61</v>
      </c>
      <c r="H29" s="22" t="s">
        <v>37</v>
      </c>
      <c r="I29" s="28"/>
    </row>
    <row r="30" spans="1:9" ht="13.5" thickBot="1">
      <c r="A30" s="27"/>
      <c r="B30" s="94" t="s">
        <v>41</v>
      </c>
      <c r="C30" s="94"/>
      <c r="D30" s="22" t="s">
        <v>58</v>
      </c>
      <c r="E30" s="116" t="s">
        <v>100</v>
      </c>
      <c r="F30" s="117"/>
      <c r="G30" s="117"/>
      <c r="H30" s="117"/>
      <c r="I30" s="28"/>
    </row>
    <row r="31" spans="1:9" ht="12.75">
      <c r="A31" s="27"/>
      <c r="B31" s="3" t="s">
        <v>8</v>
      </c>
      <c r="C31" s="3"/>
      <c r="D31" s="3"/>
      <c r="E31" s="3"/>
      <c r="F31" s="3"/>
      <c r="G31" s="3"/>
      <c r="H31" s="3"/>
      <c r="I31" s="28"/>
    </row>
    <row r="32" spans="1:9" ht="12.75">
      <c r="A32" s="27"/>
      <c r="B32" s="3"/>
      <c r="C32" s="3"/>
      <c r="D32" s="3"/>
      <c r="E32" s="3"/>
      <c r="F32" s="3"/>
      <c r="G32" s="3"/>
      <c r="H32" s="3"/>
      <c r="I32" s="28"/>
    </row>
    <row r="33" spans="1:9" ht="12.75">
      <c r="A33" s="27"/>
      <c r="B33" s="3"/>
      <c r="C33" s="3"/>
      <c r="D33" s="3"/>
      <c r="E33" s="3" t="s">
        <v>9</v>
      </c>
      <c r="F33" s="3"/>
      <c r="G33" s="3"/>
      <c r="H33" s="3"/>
      <c r="I33" s="28"/>
    </row>
    <row r="34" spans="1:9" ht="12.75">
      <c r="A34" s="27"/>
      <c r="B34" s="3"/>
      <c r="C34" s="3"/>
      <c r="D34" s="3"/>
      <c r="E34" s="3"/>
      <c r="F34" s="3"/>
      <c r="G34" s="3"/>
      <c r="H34" s="3"/>
      <c r="I34" s="28"/>
    </row>
    <row r="35" spans="1:9" ht="13.5" thickBot="1">
      <c r="A35" s="27"/>
      <c r="B35" s="3" t="s">
        <v>10</v>
      </c>
      <c r="C35" s="3"/>
      <c r="D35" s="3"/>
      <c r="E35" s="4"/>
      <c r="F35" s="4"/>
      <c r="G35" s="4"/>
      <c r="H35" s="4"/>
      <c r="I35" s="28"/>
    </row>
    <row r="36" spans="1:9" ht="13.5" thickBot="1">
      <c r="A36" s="29"/>
      <c r="B36" s="5" t="s">
        <v>11</v>
      </c>
      <c r="C36" s="22" t="s">
        <v>37</v>
      </c>
      <c r="D36" s="3"/>
      <c r="E36" s="96" t="s">
        <v>12</v>
      </c>
      <c r="F36" s="3"/>
      <c r="G36" s="3"/>
      <c r="H36" s="94" t="s">
        <v>13</v>
      </c>
      <c r="I36" s="28"/>
    </row>
    <row r="37" spans="1:9" ht="13.5" thickBot="1">
      <c r="A37" s="29"/>
      <c r="B37" s="5" t="s">
        <v>93</v>
      </c>
      <c r="C37" s="22" t="s">
        <v>37</v>
      </c>
      <c r="D37" s="3"/>
      <c r="E37" s="97"/>
      <c r="F37" s="4"/>
      <c r="G37" s="4"/>
      <c r="H37" s="95"/>
      <c r="I37" s="28"/>
    </row>
    <row r="38" spans="1:9" ht="25.5" customHeight="1">
      <c r="A38" s="30"/>
      <c r="B38" s="31"/>
      <c r="C38" s="31"/>
      <c r="D38" s="31"/>
      <c r="E38" s="31"/>
      <c r="F38" s="31"/>
      <c r="G38" s="31"/>
      <c r="H38" s="31"/>
      <c r="I38" s="32"/>
    </row>
    <row r="39" spans="1:9" ht="12.75">
      <c r="A39" s="24"/>
      <c r="B39" s="25"/>
      <c r="C39" s="25"/>
      <c r="D39" s="25"/>
      <c r="E39" s="25"/>
      <c r="F39" s="25"/>
      <c r="G39" s="25"/>
      <c r="H39" s="25"/>
      <c r="I39" s="26"/>
    </row>
    <row r="40" spans="1:9" ht="24">
      <c r="A40" s="27"/>
      <c r="B40" s="3"/>
      <c r="C40" s="3"/>
      <c r="D40" s="93" t="s">
        <v>2</v>
      </c>
      <c r="E40" s="93"/>
      <c r="F40" s="93"/>
      <c r="G40" s="3"/>
      <c r="H40" s="3"/>
      <c r="I40" s="28"/>
    </row>
    <row r="41" spans="1:9" ht="12.75">
      <c r="A41" s="27"/>
      <c r="B41" s="3"/>
      <c r="C41" s="3"/>
      <c r="D41" s="3"/>
      <c r="E41" s="3"/>
      <c r="F41" s="121">
        <v>45431</v>
      </c>
      <c r="G41" s="121"/>
      <c r="H41" s="121"/>
      <c r="I41" s="28"/>
    </row>
    <row r="42" spans="1:9" ht="12.75">
      <c r="A42" s="27"/>
      <c r="B42" s="3" t="s">
        <v>4</v>
      </c>
      <c r="C42" s="3"/>
      <c r="D42" s="3"/>
      <c r="E42" s="3"/>
      <c r="F42" s="3"/>
      <c r="G42" s="3"/>
      <c r="H42" s="3"/>
      <c r="I42" s="28"/>
    </row>
    <row r="43" spans="1:9" ht="12.75">
      <c r="A43" s="27"/>
      <c r="B43" s="4" t="s">
        <v>99</v>
      </c>
      <c r="C43" s="4"/>
      <c r="D43" s="4"/>
      <c r="E43" s="3"/>
      <c r="F43" s="3"/>
      <c r="G43" s="3"/>
      <c r="H43" s="3"/>
      <c r="I43" s="28"/>
    </row>
    <row r="44" spans="1:9" ht="13.5" thickBot="1">
      <c r="A44" s="27"/>
      <c r="B44" s="3"/>
      <c r="C44" s="3"/>
      <c r="D44" s="3"/>
      <c r="E44" s="3"/>
      <c r="F44" s="3"/>
      <c r="G44" s="3"/>
      <c r="H44" s="3"/>
      <c r="I44" s="28"/>
    </row>
    <row r="45" spans="1:9" ht="13.5" customHeight="1" thickTop="1">
      <c r="A45" s="27"/>
      <c r="B45" s="91" t="s">
        <v>14</v>
      </c>
      <c r="C45" s="91"/>
      <c r="D45" s="105" t="s">
        <v>59</v>
      </c>
      <c r="E45" s="106"/>
      <c r="F45" s="107"/>
      <c r="G45" s="60"/>
      <c r="H45" s="60"/>
      <c r="I45" s="28"/>
    </row>
    <row r="46" spans="1:9" ht="13.5" customHeight="1" thickBot="1">
      <c r="A46" s="27"/>
      <c r="B46" s="91"/>
      <c r="C46" s="91"/>
      <c r="D46" s="108"/>
      <c r="E46" s="109"/>
      <c r="F46" s="110"/>
      <c r="G46" s="60"/>
      <c r="H46" s="60"/>
      <c r="I46" s="28"/>
    </row>
    <row r="47" spans="1:9" ht="13.5" customHeight="1" thickBot="1" thickTop="1">
      <c r="A47" s="27"/>
      <c r="B47" s="3"/>
      <c r="C47" s="3"/>
      <c r="D47" s="3"/>
      <c r="E47" s="3"/>
      <c r="F47" s="3"/>
      <c r="G47" s="3"/>
      <c r="H47" s="3"/>
      <c r="I47" s="28"/>
    </row>
    <row r="48" spans="1:9" ht="13.5" thickBot="1">
      <c r="A48" s="27"/>
      <c r="B48" s="113" t="s">
        <v>38</v>
      </c>
      <c r="C48" s="113"/>
      <c r="D48" s="22" t="s">
        <v>58</v>
      </c>
      <c r="E48" s="15" t="s">
        <v>39</v>
      </c>
      <c r="F48" s="22" t="s">
        <v>37</v>
      </c>
      <c r="G48" s="15" t="s">
        <v>61</v>
      </c>
      <c r="H48" s="22" t="s">
        <v>37</v>
      </c>
      <c r="I48" s="28"/>
    </row>
    <row r="49" spans="1:9" ht="13.5" thickBot="1">
      <c r="A49" s="27"/>
      <c r="B49" s="94" t="s">
        <v>41</v>
      </c>
      <c r="C49" s="94"/>
      <c r="D49" s="22" t="s">
        <v>58</v>
      </c>
      <c r="E49" s="116"/>
      <c r="F49" s="117"/>
      <c r="G49" s="117"/>
      <c r="H49" s="117"/>
      <c r="I49" s="28"/>
    </row>
    <row r="50" spans="1:9" ht="12.75">
      <c r="A50" s="27"/>
      <c r="B50" s="3" t="s">
        <v>8</v>
      </c>
      <c r="C50" s="3"/>
      <c r="D50" s="3"/>
      <c r="E50" s="3"/>
      <c r="F50" s="3"/>
      <c r="G50" s="3"/>
      <c r="H50" s="3"/>
      <c r="I50" s="28"/>
    </row>
    <row r="51" spans="1:9" ht="12.75">
      <c r="A51" s="27"/>
      <c r="B51" s="3"/>
      <c r="C51" s="3"/>
      <c r="D51" s="3"/>
      <c r="E51" s="3"/>
      <c r="F51" s="3"/>
      <c r="G51" s="3"/>
      <c r="H51" s="3"/>
      <c r="I51" s="28"/>
    </row>
    <row r="52" spans="1:9" ht="12.75">
      <c r="A52" s="27"/>
      <c r="B52" s="3"/>
      <c r="C52" s="3"/>
      <c r="D52" s="3"/>
      <c r="E52" s="3" t="s">
        <v>9</v>
      </c>
      <c r="F52" s="3"/>
      <c r="G52" s="3"/>
      <c r="H52" s="3"/>
      <c r="I52" s="28"/>
    </row>
    <row r="53" spans="1:9" ht="12.75">
      <c r="A53" s="27"/>
      <c r="B53" s="3"/>
      <c r="C53" s="3"/>
      <c r="D53" s="3"/>
      <c r="E53" s="3"/>
      <c r="F53" s="3"/>
      <c r="G53" s="3"/>
      <c r="H53" s="3"/>
      <c r="I53" s="28"/>
    </row>
    <row r="54" spans="1:9" ht="13.5" thickBot="1">
      <c r="A54" s="27"/>
      <c r="B54" s="3" t="s">
        <v>10</v>
      </c>
      <c r="C54" s="3"/>
      <c r="D54" s="3"/>
      <c r="E54" s="4"/>
      <c r="F54" s="4"/>
      <c r="G54" s="4"/>
      <c r="H54" s="4"/>
      <c r="I54" s="28"/>
    </row>
    <row r="55" spans="1:9" ht="13.5" thickBot="1">
      <c r="A55" s="29"/>
      <c r="B55" s="5" t="s">
        <v>11</v>
      </c>
      <c r="C55" s="22" t="s">
        <v>37</v>
      </c>
      <c r="D55" s="3"/>
      <c r="E55" s="96" t="s">
        <v>12</v>
      </c>
      <c r="F55" s="3"/>
      <c r="G55" s="3"/>
      <c r="H55" s="94" t="s">
        <v>13</v>
      </c>
      <c r="I55" s="28"/>
    </row>
    <row r="56" spans="1:9" ht="13.5" thickBot="1">
      <c r="A56" s="29"/>
      <c r="B56" s="5" t="s">
        <v>93</v>
      </c>
      <c r="C56" s="22" t="s">
        <v>37</v>
      </c>
      <c r="D56" s="3"/>
      <c r="E56" s="97"/>
      <c r="F56" s="4"/>
      <c r="G56" s="4"/>
      <c r="H56" s="95"/>
      <c r="I56" s="28"/>
    </row>
    <row r="57" spans="1:9" ht="24.75" customHeight="1">
      <c r="A57" s="30"/>
      <c r="B57" s="31"/>
      <c r="C57" s="31"/>
      <c r="D57" s="31"/>
      <c r="E57" s="31"/>
      <c r="F57" s="31"/>
      <c r="G57" s="31"/>
      <c r="H57" s="31"/>
      <c r="I57" s="32"/>
    </row>
  </sheetData>
  <sheetProtection/>
  <mergeCells count="26">
    <mergeCell ref="E36:E37"/>
    <mergeCell ref="H36:H37"/>
    <mergeCell ref="B29:C29"/>
    <mergeCell ref="A17:B17"/>
    <mergeCell ref="B26:C27"/>
    <mergeCell ref="D26:F27"/>
    <mergeCell ref="B30:C30"/>
    <mergeCell ref="E30:H30"/>
    <mergeCell ref="E11:F11"/>
    <mergeCell ref="E15:F15"/>
    <mergeCell ref="D21:F21"/>
    <mergeCell ref="A5:B5"/>
    <mergeCell ref="A7:B7"/>
    <mergeCell ref="A9:B9"/>
    <mergeCell ref="A11:B11"/>
    <mergeCell ref="A13:B13"/>
    <mergeCell ref="A15:B15"/>
    <mergeCell ref="E49:H49"/>
    <mergeCell ref="E55:E56"/>
    <mergeCell ref="H55:H56"/>
    <mergeCell ref="B49:C49"/>
    <mergeCell ref="D40:F40"/>
    <mergeCell ref="B45:C46"/>
    <mergeCell ref="D45:F46"/>
    <mergeCell ref="B48:C48"/>
    <mergeCell ref="F41:H41"/>
  </mergeCells>
  <printOptions/>
  <pageMargins left="0.7874015748031497" right="0.3937007874015748" top="0.3937007874015748" bottom="0.5905511811023623" header="0.5118110236220472" footer="0.5118110236220472"/>
  <pageSetup fitToHeight="1" fitToWidth="1"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2:C13"/>
  <sheetViews>
    <sheetView zoomScalePageLayoutView="0" workbookViewId="0" topLeftCell="A1">
      <selection activeCell="A2" sqref="A2:C6"/>
    </sheetView>
  </sheetViews>
  <sheetFormatPr defaultColWidth="7.25390625" defaultRowHeight="12.75"/>
  <cols>
    <col min="1" max="1" width="7.25390625" style="39" customWidth="1"/>
    <col min="2" max="2" width="7.75390625" style="39" customWidth="1"/>
    <col min="3" max="3" width="7.25390625" style="72" customWidth="1"/>
    <col min="4" max="16384" width="7.25390625" style="39" customWidth="1"/>
  </cols>
  <sheetData>
    <row r="2" spans="1:3" ht="13.5">
      <c r="A2" s="39" t="s">
        <v>54</v>
      </c>
      <c r="B2" s="49">
        <v>1</v>
      </c>
      <c r="C2" s="72">
        <f>B2*10000</f>
        <v>10000</v>
      </c>
    </row>
    <row r="3" spans="1:3" ht="13.5">
      <c r="A3" s="39" t="s">
        <v>55</v>
      </c>
      <c r="B3" s="49" t="s">
        <v>97</v>
      </c>
      <c r="C3" s="72">
        <f>B3*10000</f>
        <v>1000</v>
      </c>
    </row>
    <row r="4" spans="1:3" ht="13.5">
      <c r="A4" s="39" t="s">
        <v>56</v>
      </c>
      <c r="B4" s="49">
        <v>0.1021</v>
      </c>
      <c r="C4" s="72">
        <f>B4*10000</f>
        <v>1021</v>
      </c>
    </row>
    <row r="5" spans="1:3" ht="13.5">
      <c r="A5" s="48" t="s">
        <v>68</v>
      </c>
      <c r="B5" s="71">
        <f>B2+B3-B4</f>
        <v>0.9979000000000001</v>
      </c>
      <c r="C5" s="72">
        <f>B5*10000</f>
        <v>9979.000000000002</v>
      </c>
    </row>
    <row r="6" spans="1:3" ht="13.5">
      <c r="A6" s="48" t="s">
        <v>57</v>
      </c>
      <c r="B6" s="71">
        <f>B5+B4</f>
        <v>1.1</v>
      </c>
      <c r="C6" s="72">
        <f>B6*10000</f>
        <v>11000</v>
      </c>
    </row>
    <row r="7" ht="13.5">
      <c r="B7" s="49"/>
    </row>
    <row r="8" ht="13.5">
      <c r="B8" s="49"/>
    </row>
    <row r="9" spans="1:2" ht="13.5">
      <c r="A9" s="48"/>
      <c r="B9" s="40"/>
    </row>
    <row r="10" ht="13.5">
      <c r="B10" s="40"/>
    </row>
    <row r="11" ht="13.5">
      <c r="B11" s="40"/>
    </row>
    <row r="12" spans="1:2" ht="13.5">
      <c r="A12" s="48"/>
      <c r="B12" s="40"/>
    </row>
    <row r="13" spans="1:2" ht="13.5">
      <c r="A13" s="48"/>
      <c r="B13" s="49"/>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荒木 信</dc:creator>
  <cp:keywords/>
  <dc:description/>
  <cp:lastModifiedBy>setupmanager</cp:lastModifiedBy>
  <cp:lastPrinted>2019-08-15T08:17:49Z</cp:lastPrinted>
  <dcterms:created xsi:type="dcterms:W3CDTF">2008-03-07T09:30:33Z</dcterms:created>
  <dcterms:modified xsi:type="dcterms:W3CDTF">2024-01-09T02:08:53Z</dcterms:modified>
  <cp:category/>
  <cp:version/>
  <cp:contentType/>
  <cp:contentStatus/>
</cp:coreProperties>
</file>